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5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R109" i="4"/>
  <c r="JQ109" i="4"/>
  <c r="JN109" i="4"/>
  <c r="JM109" i="4"/>
  <c r="JV108" i="4"/>
  <c r="JR108" i="4"/>
  <c r="JQ108" i="4"/>
  <c r="JN108" i="4"/>
  <c r="JM108" i="4"/>
  <c r="JV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<sst xmlns="http://schemas.openxmlformats.org/spreadsheetml/2006/main" count="2283" uniqueCount="417">
  <si>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</si>
  <si>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</si>
  <si>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</si>
  <si>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</si>
  <si>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</si>
  <si>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</si>
  <si>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</si>
  <si>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</si>
  <si>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</si>
  <si>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</si>
  <si>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</si>
  <si>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</si>
  <si>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</si>
  <si>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</si>
  <si>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</si>
  <si>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</si>
  <si>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</si>
  <si>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</si>
  <si>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</si>
  <si>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</si>
  <si>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</si>
  <si>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</si>
  <si>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</si>
  <si>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</si>
  <si>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</si>
  <si>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</si>
  <si>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</si>
  <si>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</si>
  <si>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</si>
  <si>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</si>
  <si>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</si>
  <si>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</si>
  <si>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</si>
  <si>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</si>
  <si>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</si>
  <si>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</si>
  <si>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</si>
  <si>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</si>
  <si>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</si>
  <si>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</si>
  <si>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</si>
  <si>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</si>
  <si>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</si>
  <si>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</si>
  <si>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</si>
  <si>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</si>
  <si>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</si>
  <si>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</si>
  <si>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</si>
  <si>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</si>
  <si>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</si>
  <si>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</si>
  <si>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</si>
  <si>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</si>
  <si>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</si>
  <si>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</si>
  <si>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</si>
  <si>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</si>
  <si>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</si>
  <si>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</si>
  <si>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</si>
  <si>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</si>
  <si>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</si>
  <si>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</si>
  <si>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</si>
  <si>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</si>
  <si>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</si>
  <si>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</si>
  <si>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</si>
  <si>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</si>
  <si>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</si>
  <si>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</si>
  <si>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</si>
  <si>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</si>
  <si>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</si>
  <si>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</si>
  <si>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</si>
  <si>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</si>
  <si>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</si>
  <si>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</si>
  <si>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</si>
  <si>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</si>
  <si>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</si>
  <si>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</si>
  <si>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</si>
  <si>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</si>
  <si>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</si>
  <si>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</si>
  <si>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</si>
  <si>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</si>
  <si>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</si>
  <si>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</si>
  <si>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</si>
  <si>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</si>
  <si>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</si>
  <si>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</si>
  <si>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</si>
  <si>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</si>
  <si>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</si>
  <si>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</si>
  <si>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</si>
  <si>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</si>
  <si>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</si>
  <si>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</si>
  <si>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</si>
  <si>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</si>
  <si>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</si>
  <si>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</si>
  <si>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</si>
  <si>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</si>
  <si>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</si>
  <si>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</si>
  <si>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</si>
  <si>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</si>
  <si>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</si>
  <si>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</si>
  <si>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</si>
  <si>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</si>
  <si>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</si>
  <si>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</si>
  <si>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</si>
  <si>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</si>
  <si>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</si>
  <si>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</si>
  <si>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</si>
  <si>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</si>
  <si>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</si>
  <si>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</si>
  <si>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</si>
  <si>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</si>
  <si>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</si>
  <si>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</si>
  <si>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</si>
  <si>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</si>
  <si>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</si>
  <si>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</si>
  <si>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</si>
  <si>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</si>
  <si>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</si>
  <si>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</si>
  <si>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</si>
  <si>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</si>
  <si>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</si>
  <si>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</si>
  <si>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</si>
  <si>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</si>
  <si>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</si>
  <si>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</si>
  <si>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</si>
  <si>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</si>
  <si>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</si>
  <si>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</si>
  <si>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</si>
  <si>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</si>
  <si>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</si>
  <si>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</si>
  <si>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</si>
  <si>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</si>
  <si>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</si>
  <si>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</si>
  <si>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</si>
  <si>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</si>
  <si>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</si>
  <si>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</si>
  <si>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</si>
  <si>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</si>
  <si>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</si>
  <si>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</si>
  <si>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</si>
  <si>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</si>
  <si>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</si>
  <si>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</si>
  <si>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</si>
  <si>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</si>
  <si>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</si>
  <si>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</si>
  <si>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</si>
  <si>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</si>
  <si>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</si>
  <si>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</si>
  <si>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</si>
  <si>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</si>
  <si>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</si>
  <si>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</si>
  <si>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</si>
  <si>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</si>
  <si>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</si>
  <si>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</si>
  <si>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</si>
  <si>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</si>
  <si>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</si>
  <si>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</si>
  <si>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</si>
  <si>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</si>
  <si>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</si>
  <si>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</si>
  <si>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</si>
  <si>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</si>
  <si>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</si>
  <si>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</si>
  <si>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</si>
  <si>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</si>
  <si>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</si>
  <si>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</si>
  <si>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</si>
  <si>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</si>
  <si>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</si>
  <si>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</si>
  <si>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</si>
  <si>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</si>
  <si>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</si>
  <si>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</si>
  <si>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</si>
  <si>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</si>
  <si>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</si>
  <si>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</si>
  <si>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</si>
  <si>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</si>
  <si>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</si>
  <si>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</si>
  <si>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</si>
  <si>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</si>
  <si>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</si>
  <si>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</si>
  <si>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</si>
  <si>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</si>
  <si>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</si>
  <si>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</si>
  <si>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</si>
  <si>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</si>
  <si>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</si>
  <si>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</si>
  <si>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</si>
  <si>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</si>
  <si>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</si>
  <si>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</si>
  <si>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</si>
  <si>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</si>
  <si>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</si>
  <si>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</si>
  <si>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</si>
  <si>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</si>
  <si>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</si>
  <si>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</si>
  <si>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</si>
  <si>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</si>
  <si>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</si>
  <si>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</si>
  <si>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</si>
  <si>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</si>
  <si>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</si>
  <si>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</si>
  <si>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</si>
  <si>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</si>
  <si>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</si>
  <si>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</si>
  <si>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</si>
  <si>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</si>
  <si>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</si>
  <si>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</si>
  <si>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</si>
  <si>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</si>
  <si>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</si>
  <si>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</si>
  <si>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</si>
  <si>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</si>
  <si>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</si>
  <si>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</si>
  <si>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</si>
  <si>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</si>
  <si>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</si>
  <si>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</si>
  <si>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</si>
  <si>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</si>
  <si>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</si>
  <si>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</si>
  <si>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</si>
  <si>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</si>
  <si>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</si>
  <si>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</si>
  <si>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</si>
  <si>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</si>
  <si>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</si>
  <si>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</si>
  <si>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</si>
  <si>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</si>
  <si>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</si>
  <si>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</si>
  <si>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</si>
  <si>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</si>
  <si>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</si>
  <si>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</si>
  <si>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</si>
  <si>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</si>
  <si>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</si>
  <si>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</si>
  <si>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</si>
  <si>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</si>
  <si>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</si>
  <si>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</si>
  <si>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</si>
  <si>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</si>
  <si>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</si>
  <si>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</si>
  <si>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</si>
  <si>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</si>
  <si>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</si>
  <si>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</si>
  <si>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</si>
  <si>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</si>
  <si>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</si>
  <si>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</si>
  <si>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</si>
  <si>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</si>
  <si>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</si>
  <si>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</si>
  <si>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</si>
  <si>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</si>
  <si>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</si>
  <si>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</si>
  <si>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</si>
  <si>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</si>
  <si>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</si>
  <si>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</si>
  <si>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</si>
  <si>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</si>
  <si>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</si>
  <si>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</si>
  <si>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</si>
  <si>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</si>
  <si>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</si>
  <si>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</si>
  <si>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</si>
  <si>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</si>
  <si>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</si>
  <si>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</si>
  <si>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</si>
  <si>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</si>
  <si>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</si>
  <si>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</si>
  <si>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</si>
  <si>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</si>
  <si>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</si>
  <si>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</si>
  <si>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</si>
  <si>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</si>
  <si>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</si>
  <si>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</si>
  <si>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</si>
  <si>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</si>
  <si>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</si>
  <si>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</si>
  <si>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</si>
  <si>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</si>
  <si>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</si>
  <si>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</si>
  <si>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</si>
  <si>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</si>
  <si>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</si>
  <si>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</si>
  <si>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</si>
  <si>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</si>
  <si>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</si>
  <si>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</si>
  <si>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</si>
  <si>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</si>
  <si>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</si>
  <si>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</si>
  <si>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</si>
  <si>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</si>
  <si>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</si>
  <si>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</si>
  <si>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</si>
  <si>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</si>
  <si>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</si>
  <si>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</si>
  <si>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</si>
  <si>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</si>
  <si>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</si>
  <si>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</si>
  <si>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</si>
  <si>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</si>
  <si>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</si>
  <si>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</si>
  <si>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</si>
  <si>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</si>
  <si>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</si>
  <si>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</si>
  <si>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</si>
  <si>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</si>
  <si>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</si>
  <si>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</si>
  <si>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</si>
  <si>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</si>
  <si>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</si>
  <si>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</si>
  <si>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</si>
  <si>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</si>
  <si>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</si>
  <si>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</si>
  <si>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</si>
  <si>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</si>
  <si>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</si>
  <si>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</si>
  <si>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</si>
  <si>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</si>
  <si>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</si>
  <si>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</si>
  <si>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</si>
  <si>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</si>
  <si>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</si>
  <si>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</si>
  <si>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</si>
  <si>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RUVITSL</t>
  </si>
  <si>
    <t>08.10.2026</t>
  </si>
  <si>
    <t>Revision-02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</si>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</sst>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rgb="FF00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0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67" fontId="29" fillId="110" borderId="13" xfId="678" applyNumberFormat="1" applyFont="1" applyFill="1" applyBorder="1" applyAlignment="1">
      <alignment horizontal="center" vertical="center"/>
    </xf>
    <xf numFmtId="0" fontId="47" fillId="27" borderId="13" xfId="0" applyFont="1" applyFill="1" applyBorder="1" applyAlignment="1">
      <alignment horizont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7" fillId="27" borderId="89" xfId="678" applyFont="1" applyFill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 applyProtection="1">
      <alignment horizontal="center" vertical="center" wrapText="1"/>
      <protection locked="0"/>
    </xf>
    <xf numFmtId="0" fontId="106" fillId="0" borderId="91" xfId="678" applyFont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>
      <alignment horizontal="center" vertical="center" wrapText="1"/>
    </xf>
    <xf numFmtId="0" fontId="106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7" fillId="27" borderId="83" xfId="0" applyFont="1" applyFill="1" applyBorder="1" applyAlignment="1">
      <alignment horizontal="center" vertical="center" wrapText="1"/>
    </xf>
    <xf numFmtId="0" fontId="107" fillId="27" borderId="84" xfId="0" applyFont="1" applyFill="1" applyBorder="1" applyAlignment="1">
      <alignment horizontal="center" vertical="center" wrapText="1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90" xfId="0" applyFont="1" applyFill="1" applyBorder="1" applyAlignment="1">
      <alignment horizontal="center" vertical="center"/>
    </xf>
    <xf numFmtId="0" fontId="104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104" fillId="27" borderId="83" xfId="0" quotePrefix="1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04" fillId="27" borderId="17" xfId="0" applyFont="1" applyFill="1" applyBorder="1" applyAlignment="1">
      <alignment horizontal="center" vertical="center" wrapText="1"/>
    </xf>
    <xf numFmtId="0" fontId="104" fillId="27" borderId="18" xfId="0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8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S7" sqref="S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06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07" t="s">
        <v>24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9"/>
      <c r="T5" s="349"/>
      <c r="U5" s="349"/>
      <c r="V5" s="349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9" t="s">
        <v>415</v>
      </c>
      <c r="AH7" s="39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8" t="s">
        <v>22</v>
      </c>
      <c r="D9" s="409"/>
      <c r="E9" s="410" t="s">
        <v>21</v>
      </c>
      <c r="F9" s="410"/>
      <c r="G9" s="400" t="s">
        <v>196</v>
      </c>
      <c r="H9" s="401"/>
      <c r="I9" s="408" t="s">
        <v>197</v>
      </c>
      <c r="J9" s="409"/>
      <c r="K9" s="419" t="s">
        <v>340</v>
      </c>
      <c r="L9" s="420"/>
      <c r="M9" s="400" t="s">
        <v>205</v>
      </c>
      <c r="N9" s="401"/>
      <c r="O9" s="400" t="s">
        <v>20</v>
      </c>
      <c r="P9" s="401"/>
      <c r="Q9" s="408" t="s">
        <v>212</v>
      </c>
      <c r="R9" s="409"/>
      <c r="S9" s="417" t="s">
        <v>304</v>
      </c>
      <c r="T9" s="418"/>
      <c r="U9" s="417" t="s">
        <v>295</v>
      </c>
      <c r="V9" s="418"/>
      <c r="W9" s="400" t="s">
        <v>253</v>
      </c>
      <c r="X9" s="401"/>
      <c r="Y9" s="400" t="s">
        <v>254</v>
      </c>
      <c r="Z9" s="401"/>
      <c r="AA9" s="400" t="s">
        <v>255</v>
      </c>
      <c r="AB9" s="401"/>
      <c r="AC9" s="400" t="s">
        <v>182</v>
      </c>
      <c r="AD9" s="401"/>
      <c r="AE9" s="402" t="s">
        <v>172</v>
      </c>
      <c r="AF9" s="402"/>
      <c r="AG9" s="402" t="s">
        <v>0</v>
      </c>
      <c r="AH9" s="402"/>
      <c r="AI9" s="402" t="s">
        <v>177</v>
      </c>
      <c r="AJ9" s="403"/>
      <c r="AK9" s="389" t="s">
        <v>193</v>
      </c>
      <c r="AL9" s="390"/>
      <c r="AM9" s="389" t="s">
        <v>1</v>
      </c>
      <c r="AN9" s="390"/>
      <c r="AO9" s="389" t="s">
        <v>23</v>
      </c>
      <c r="AP9" s="390"/>
      <c r="AQ9" s="389" t="s">
        <v>2</v>
      </c>
      <c r="AR9" s="390"/>
      <c r="AS9" s="389" t="s">
        <v>18</v>
      </c>
      <c r="AT9" s="390"/>
      <c r="AU9" s="402" t="s">
        <v>3</v>
      </c>
      <c r="AV9" s="402"/>
      <c r="AW9" s="389" t="s">
        <v>5</v>
      </c>
      <c r="AX9" s="390"/>
      <c r="AY9" s="402" t="s">
        <v>4</v>
      </c>
      <c r="AZ9" s="402"/>
      <c r="BA9" s="402" t="s">
        <v>6</v>
      </c>
      <c r="BB9" s="402"/>
      <c r="BC9" s="402" t="s">
        <v>7</v>
      </c>
      <c r="BD9" s="402"/>
      <c r="BE9" s="402" t="s">
        <v>335</v>
      </c>
      <c r="BF9" s="402"/>
      <c r="BG9" s="402" t="s">
        <v>10</v>
      </c>
      <c r="BH9" s="389"/>
      <c r="BI9" s="402" t="s">
        <v>176</v>
      </c>
      <c r="BJ9" s="403"/>
      <c r="BK9" s="402" t="s">
        <v>8</v>
      </c>
      <c r="BL9" s="403"/>
      <c r="BM9" s="402" t="s">
        <v>9</v>
      </c>
      <c r="BN9" s="389"/>
      <c r="BO9" s="402" t="s">
        <v>11</v>
      </c>
      <c r="BP9" s="402"/>
      <c r="BQ9" s="402" t="s">
        <v>12</v>
      </c>
      <c r="BR9" s="402"/>
      <c r="BS9" s="402" t="s">
        <v>200</v>
      </c>
      <c r="BT9" s="402"/>
      <c r="BU9" s="402" t="s">
        <v>302</v>
      </c>
      <c r="BV9" s="402"/>
      <c r="BW9" s="402" t="s">
        <v>13</v>
      </c>
      <c r="BX9" s="402"/>
      <c r="BY9" s="389" t="s">
        <v>225</v>
      </c>
      <c r="BZ9" s="390"/>
      <c r="CA9" s="402" t="s">
        <v>14</v>
      </c>
      <c r="CB9" s="402"/>
      <c r="CC9" s="389" t="s">
        <v>230</v>
      </c>
      <c r="CD9" s="390"/>
      <c r="CE9" s="389" t="s">
        <v>15</v>
      </c>
      <c r="CF9" s="390"/>
      <c r="CG9" s="389" t="s">
        <v>245</v>
      </c>
      <c r="CH9" s="390"/>
      <c r="CI9" s="389" t="s">
        <v>16</v>
      </c>
      <c r="CJ9" s="390"/>
      <c r="CK9" s="389" t="s">
        <v>216</v>
      </c>
      <c r="CL9" s="390"/>
      <c r="CM9" s="389" t="s">
        <v>214</v>
      </c>
      <c r="CN9" s="390"/>
      <c r="CO9" s="389" t="s">
        <v>303</v>
      </c>
      <c r="CP9" s="390"/>
      <c r="CQ9" s="389" t="s">
        <v>209</v>
      </c>
      <c r="CR9" s="390"/>
      <c r="CS9" s="389" t="s">
        <v>208</v>
      </c>
      <c r="CT9" s="390"/>
      <c r="CU9" s="389" t="s">
        <v>213</v>
      </c>
      <c r="CV9" s="390"/>
      <c r="CW9" s="389" t="s">
        <v>174</v>
      </c>
      <c r="CX9" s="404"/>
      <c r="CY9" s="389" t="s">
        <v>282</v>
      </c>
      <c r="CZ9" s="390"/>
      <c r="DA9" s="389" t="s">
        <v>175</v>
      </c>
      <c r="DB9" s="404"/>
      <c r="DC9" s="389" t="s">
        <v>17</v>
      </c>
      <c r="DD9" s="404"/>
      <c r="DE9" s="389" t="s">
        <v>203</v>
      </c>
      <c r="DF9" s="390"/>
      <c r="DG9" s="389" t="s">
        <v>19</v>
      </c>
      <c r="DH9" s="392"/>
      <c r="DI9" s="389" t="s">
        <v>228</v>
      </c>
      <c r="DJ9" s="392"/>
      <c r="DK9" s="389" t="s">
        <v>221</v>
      </c>
      <c r="DL9" s="392"/>
      <c r="DM9" s="391" t="s">
        <v>251</v>
      </c>
      <c r="DN9" s="392"/>
      <c r="DO9" s="391" t="s">
        <v>250</v>
      </c>
      <c r="DP9" s="392"/>
      <c r="DQ9" s="391" t="s">
        <v>275</v>
      </c>
      <c r="DR9" s="392"/>
      <c r="DS9" s="391" t="s">
        <v>272</v>
      </c>
      <c r="DT9" s="392"/>
      <c r="DU9" s="391" t="s">
        <v>273</v>
      </c>
      <c r="DV9" s="392"/>
      <c r="DW9" s="391" t="s">
        <v>274</v>
      </c>
      <c r="DX9" s="392"/>
      <c r="DY9" s="391" t="s">
        <v>264</v>
      </c>
      <c r="DZ9" s="392"/>
      <c r="EA9" s="391" t="s">
        <v>276</v>
      </c>
      <c r="EB9" s="392"/>
      <c r="EC9" s="391" t="s">
        <v>279</v>
      </c>
      <c r="ED9" s="392"/>
      <c r="EE9" s="391" t="s">
        <v>280</v>
      </c>
      <c r="EF9" s="392"/>
      <c r="EG9" s="391" t="s">
        <v>284</v>
      </c>
      <c r="EH9" s="392"/>
      <c r="EI9" s="391" t="s">
        <v>286</v>
      </c>
      <c r="EJ9" s="392"/>
      <c r="EK9" s="391" t="s">
        <v>294</v>
      </c>
      <c r="EL9" s="392"/>
      <c r="EM9" s="391" t="s">
        <v>299</v>
      </c>
      <c r="EN9" s="392"/>
      <c r="EO9" s="391" t="s">
        <v>311</v>
      </c>
      <c r="EP9" s="392"/>
      <c r="EQ9" s="391" t="s">
        <v>314</v>
      </c>
      <c r="ER9" s="392"/>
      <c r="ES9" s="395" t="s">
        <v>321</v>
      </c>
      <c r="ET9" s="392"/>
      <c r="EU9" s="395" t="s">
        <v>316</v>
      </c>
      <c r="EV9" s="392"/>
      <c r="EW9" s="395" t="s">
        <v>326</v>
      </c>
      <c r="EX9" s="392"/>
      <c r="EY9" s="395" t="s">
        <v>334</v>
      </c>
      <c r="EZ9" s="392"/>
      <c r="FA9" s="395" t="s">
        <v>335</v>
      </c>
      <c r="FB9" s="392"/>
      <c r="FC9" s="396" t="s">
        <v>355</v>
      </c>
      <c r="FD9" s="397"/>
      <c r="FE9" s="398" t="s">
        <v>356</v>
      </c>
      <c r="FF9" s="397"/>
      <c r="FG9" s="387" t="s">
        <v>382</v>
      </c>
      <c r="FH9" s="388"/>
      <c r="FI9" s="387" t="s">
        <v>383</v>
      </c>
      <c r="FJ9" s="388"/>
      <c r="FK9" s="387" t="s">
        <v>384</v>
      </c>
      <c r="FL9" s="388"/>
      <c r="FM9" s="387" t="s">
        <v>385</v>
      </c>
      <c r="FN9" s="388"/>
      <c r="FO9" s="387" t="s">
        <v>386</v>
      </c>
      <c r="FP9" s="388"/>
      <c r="FQ9" s="393" t="s">
        <v>171</v>
      </c>
      <c r="FR9" s="39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9.1</v>
      </c>
      <c r="R11" s="71">
        <v>0.91999999999999993</v>
      </c>
      <c r="S11" s="71">
        <v>25</v>
      </c>
      <c r="T11" s="71"/>
      <c r="U11" s="71">
        <v>35.5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>
        <v>0</v>
      </c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0.62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67.010000000000005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47.2</v>
      </c>
      <c r="AR11" s="3">
        <f>'OA&amp;GRIDCO'!CP11+'Day Ahead IEX PXIL'!AX11+RTM!AX11</f>
        <v>14.5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430.94</v>
      </c>
      <c r="BD11" s="3">
        <f>'OA&amp;GRIDCO'!ER11+'Day Ahead IEX PXIL'!CB11+RTM!CB11</f>
        <v>69.075000000000003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24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3.6749999999999998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13.4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0.21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13.6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2.11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1396.1213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152.97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9.1</v>
      </c>
      <c r="R12" s="71">
        <v>0.91999999999999993</v>
      </c>
      <c r="S12" s="71">
        <v>25</v>
      </c>
      <c r="T12" s="71"/>
      <c r="U12" s="71">
        <v>35.5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>
        <v>0</v>
      </c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0.62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67.010000000000005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47.2</v>
      </c>
      <c r="AR12" s="3">
        <f>'OA&amp;GRIDCO'!CP12+'Day Ahead IEX PXIL'!AX12+RTM!AX12</f>
        <v>14.5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430.94</v>
      </c>
      <c r="BD12" s="3">
        <f>'OA&amp;GRIDCO'!ER12+'Day Ahead IEX PXIL'!CB12+RTM!CB12</f>
        <v>69.075000000000003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24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14.7</v>
      </c>
      <c r="CZ12" s="3">
        <f>'OA&amp;GRIDCO'!IH12+'Day Ahead IEX PXIL'!EJ12+RTM!ED12</f>
        <v>3.6749999999999998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13.4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0.21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13.6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2.11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1380.8213000000001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152.97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9.1</v>
      </c>
      <c r="R13" s="71">
        <v>0.91999999999999993</v>
      </c>
      <c r="S13" s="71">
        <v>25</v>
      </c>
      <c r="T13" s="71"/>
      <c r="U13" s="71">
        <v>35.5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>
        <v>0</v>
      </c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0.62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69.069999999999993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47.2</v>
      </c>
      <c r="AR13" s="3">
        <f>'OA&amp;GRIDCO'!CP13+'Day Ahead IEX PXIL'!AX13+RTM!AX13</f>
        <v>14.5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430.94</v>
      </c>
      <c r="BD13" s="3">
        <f>'OA&amp;GRIDCO'!ER13+'Day Ahead IEX PXIL'!CB13+RTM!CB13</f>
        <v>69.075000000000003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24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14.7</v>
      </c>
      <c r="CZ13" s="3">
        <f>'OA&amp;GRIDCO'!IH13+'Day Ahead IEX PXIL'!EJ13+RTM!ED13</f>
        <v>3.6749999999999998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13.4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0.21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13.6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1352.7713000000001</v>
      </c>
      <c r="FR13" s="1">
        <f t="shared" si="1"/>
        <v>152.97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9.1</v>
      </c>
      <c r="R14" s="71">
        <v>0.91999999999999993</v>
      </c>
      <c r="S14" s="71">
        <v>25</v>
      </c>
      <c r="T14" s="71"/>
      <c r="U14" s="71">
        <v>35.5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>
        <v>0</v>
      </c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0.62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69.069999999999993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47.2</v>
      </c>
      <c r="AR14" s="3">
        <f>'OA&amp;GRIDCO'!CP14+'Day Ahead IEX PXIL'!AX14+RTM!AX14</f>
        <v>14.5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430.94</v>
      </c>
      <c r="BD14" s="3">
        <f>'OA&amp;GRIDCO'!ER14+'Day Ahead IEX PXIL'!CB14+RTM!CB14</f>
        <v>69.075000000000003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24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14.7</v>
      </c>
      <c r="CZ14" s="3">
        <f>'OA&amp;GRIDCO'!IH14+'Day Ahead IEX PXIL'!EJ14+RTM!ED14</f>
        <v>3.6749999999999998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13.4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0.21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13.6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1322.7713000000001</v>
      </c>
      <c r="FR14" s="1">
        <f t="shared" si="1"/>
        <v>152.97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9.1</v>
      </c>
      <c r="R15" s="71">
        <v>0.91999999999999993</v>
      </c>
      <c r="S15" s="71">
        <v>25</v>
      </c>
      <c r="T15" s="71"/>
      <c r="U15" s="71">
        <v>35.5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>
        <v>0</v>
      </c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0.62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70.099999999999994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47.2</v>
      </c>
      <c r="AR15" s="3">
        <f>'OA&amp;GRIDCO'!CP15+'Day Ahead IEX PXIL'!AX15+RTM!AX15</f>
        <v>14.5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430.94</v>
      </c>
      <c r="BD15" s="3">
        <f>'OA&amp;GRIDCO'!ER15+'Day Ahead IEX PXIL'!CB15+RTM!CB15</f>
        <v>69.075000000000003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24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14.7</v>
      </c>
      <c r="CZ15" s="3">
        <f>'OA&amp;GRIDCO'!IH15+'Day Ahead IEX PXIL'!EJ15+RTM!ED15</f>
        <v>3.6749999999999998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13.4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0.21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13.6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1291.7413000000001</v>
      </c>
      <c r="FR15" s="1">
        <f t="shared" si="1"/>
        <v>152.97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9.1</v>
      </c>
      <c r="R16" s="71">
        <v>0.91999999999999993</v>
      </c>
      <c r="S16" s="71">
        <v>25</v>
      </c>
      <c r="T16" s="71"/>
      <c r="U16" s="71">
        <v>35.5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>
        <v>0</v>
      </c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0.62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70.099999999999994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47.2</v>
      </c>
      <c r="AR16" s="3">
        <f>'OA&amp;GRIDCO'!CP16+'Day Ahead IEX PXIL'!AX16+RTM!AX16</f>
        <v>14.5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430.94</v>
      </c>
      <c r="BD16" s="3">
        <f>'OA&amp;GRIDCO'!ER16+'Day Ahead IEX PXIL'!CB16+RTM!CB16</f>
        <v>69.075000000000003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24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14.7</v>
      </c>
      <c r="CZ16" s="3">
        <f>'OA&amp;GRIDCO'!IH16+'Day Ahead IEX PXIL'!EJ16+RTM!ED16</f>
        <v>3.6749999999999998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13.4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0.21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13.6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1276.7413000000001</v>
      </c>
      <c r="FR16" s="1">
        <f t="shared" si="1"/>
        <v>152.97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9.1</v>
      </c>
      <c r="R17" s="71">
        <v>0.91999999999999993</v>
      </c>
      <c r="S17" s="71">
        <v>25</v>
      </c>
      <c r="T17" s="71"/>
      <c r="U17" s="71">
        <v>35.5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>
        <v>0</v>
      </c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0.62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80.41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47.2</v>
      </c>
      <c r="AR17" s="3">
        <f>'OA&amp;GRIDCO'!CP17+'Day Ahead IEX PXIL'!AX17+RTM!AX17</f>
        <v>14.5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430.94</v>
      </c>
      <c r="BD17" s="3">
        <f>'OA&amp;GRIDCO'!ER17+'Day Ahead IEX PXIL'!CB17+RTM!CB17</f>
        <v>69.075000000000003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24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14.7</v>
      </c>
      <c r="CZ17" s="3">
        <f>'OA&amp;GRIDCO'!IH17+'Day Ahead IEX PXIL'!EJ17+RTM!ED17</f>
        <v>3.6749999999999998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13.4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0.21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13.6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1287.0513000000001</v>
      </c>
      <c r="FR17" s="1">
        <f t="shared" si="1"/>
        <v>152.97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9.1</v>
      </c>
      <c r="R18" s="71">
        <v>0.91999999999999993</v>
      </c>
      <c r="S18" s="71">
        <v>25</v>
      </c>
      <c r="T18" s="71"/>
      <c r="U18" s="71">
        <v>35.5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>
        <v>0</v>
      </c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0.62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80.41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47.2</v>
      </c>
      <c r="AR18" s="3">
        <f>'OA&amp;GRIDCO'!CP18+'Day Ahead IEX PXIL'!AX18+RTM!AX18</f>
        <v>14.5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430.94</v>
      </c>
      <c r="BD18" s="3">
        <f>'OA&amp;GRIDCO'!ER18+'Day Ahead IEX PXIL'!CB18+RTM!CB18</f>
        <v>69.075000000000003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24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14.7</v>
      </c>
      <c r="CZ18" s="3">
        <f>'OA&amp;GRIDCO'!IH18+'Day Ahead IEX PXIL'!EJ18+RTM!ED18</f>
        <v>3.6749999999999998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13.4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0.21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13.6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1287.0513000000001</v>
      </c>
      <c r="FR18" s="1">
        <f t="shared" si="1"/>
        <v>152.97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9.1</v>
      </c>
      <c r="R19" s="71">
        <v>0.91999999999999993</v>
      </c>
      <c r="S19" s="71">
        <v>25</v>
      </c>
      <c r="T19" s="71"/>
      <c r="U19" s="71">
        <v>35.5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>
        <v>0</v>
      </c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0.62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72.16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47.2</v>
      </c>
      <c r="AR19" s="3">
        <f>'OA&amp;GRIDCO'!CP19+'Day Ahead IEX PXIL'!AX19+RTM!AX19</f>
        <v>14.5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430.94</v>
      </c>
      <c r="BD19" s="3">
        <f>'OA&amp;GRIDCO'!ER19+'Day Ahead IEX PXIL'!CB19+RTM!CB19</f>
        <v>69.075000000000003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24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14.7</v>
      </c>
      <c r="CZ19" s="3">
        <f>'OA&amp;GRIDCO'!IH19+'Day Ahead IEX PXIL'!EJ19+RTM!ED19</f>
        <v>3.6749999999999998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13.4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0.21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13.6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1278.8013000000001</v>
      </c>
      <c r="FR19" s="1">
        <f t="shared" si="1"/>
        <v>152.97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9.1</v>
      </c>
      <c r="R20" s="71">
        <v>0.91999999999999993</v>
      </c>
      <c r="S20" s="71">
        <v>25</v>
      </c>
      <c r="T20" s="71"/>
      <c r="U20" s="71">
        <v>35.5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>
        <v>0</v>
      </c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0.62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72.16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47.2</v>
      </c>
      <c r="AR20" s="3">
        <f>'OA&amp;GRIDCO'!CP20+'Day Ahead IEX PXIL'!AX20+RTM!AX20</f>
        <v>14.5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430.94</v>
      </c>
      <c r="BD20" s="3">
        <f>'OA&amp;GRIDCO'!ER20+'Day Ahead IEX PXIL'!CB20+RTM!CB20</f>
        <v>69.075000000000003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24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14.7</v>
      </c>
      <c r="CZ20" s="3">
        <f>'OA&amp;GRIDCO'!IH20+'Day Ahead IEX PXIL'!EJ20+RTM!ED20</f>
        <v>3.6749999999999998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13.4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0.21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13.6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1278.8013000000001</v>
      </c>
      <c r="FR20" s="1">
        <f t="shared" si="1"/>
        <v>152.97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9.1</v>
      </c>
      <c r="R21" s="71">
        <v>0.91999999999999993</v>
      </c>
      <c r="S21" s="71">
        <v>25</v>
      </c>
      <c r="T21" s="71"/>
      <c r="U21" s="71">
        <v>35.5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>
        <v>0</v>
      </c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0.62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70.099999999999994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47.2</v>
      </c>
      <c r="AR21" s="3">
        <f>'OA&amp;GRIDCO'!CP21+'Day Ahead IEX PXIL'!AX21+RTM!AX21</f>
        <v>14.5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430.94</v>
      </c>
      <c r="BD21" s="3">
        <f>'OA&amp;GRIDCO'!ER21+'Day Ahead IEX PXIL'!CB21+RTM!CB21</f>
        <v>69.075000000000003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24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14.7</v>
      </c>
      <c r="CZ21" s="3">
        <f>'OA&amp;GRIDCO'!IH21+'Day Ahead IEX PXIL'!EJ21+RTM!ED21</f>
        <v>3.6749999999999998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13.4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0.21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13.6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1276.7413000000001</v>
      </c>
      <c r="FR21" s="1">
        <f t="shared" si="1"/>
        <v>152.97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9.1</v>
      </c>
      <c r="R22" s="71">
        <v>0.91999999999999993</v>
      </c>
      <c r="S22" s="71">
        <v>25</v>
      </c>
      <c r="T22" s="71"/>
      <c r="U22" s="71">
        <v>35.5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>
        <v>0</v>
      </c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0.62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70.099999999999994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47.2</v>
      </c>
      <c r="AR22" s="3">
        <f>'OA&amp;GRIDCO'!CP22+'Day Ahead IEX PXIL'!AX22+RTM!AX22</f>
        <v>14.5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430.94</v>
      </c>
      <c r="BD22" s="3">
        <f>'OA&amp;GRIDCO'!ER22+'Day Ahead IEX PXIL'!CB22+RTM!CB22</f>
        <v>69.075000000000003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24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14.7</v>
      </c>
      <c r="CZ22" s="3">
        <f>'OA&amp;GRIDCO'!IH22+'Day Ahead IEX PXIL'!EJ22+RTM!ED22</f>
        <v>3.6749999999999998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13.4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0.21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13.6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1276.7413000000001</v>
      </c>
      <c r="FR22" s="1">
        <f t="shared" si="1"/>
        <v>152.97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9.1</v>
      </c>
      <c r="R23" s="71">
        <v>0.91999999999999993</v>
      </c>
      <c r="S23" s="71">
        <v>25</v>
      </c>
      <c r="T23" s="71"/>
      <c r="U23" s="71">
        <v>35.5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>
        <v>0</v>
      </c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0.62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56.7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47.2</v>
      </c>
      <c r="AR23" s="3">
        <f>'OA&amp;GRIDCO'!CP23+'Day Ahead IEX PXIL'!AX23+RTM!AX23</f>
        <v>14.5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430.94</v>
      </c>
      <c r="BD23" s="3">
        <f>'OA&amp;GRIDCO'!ER23+'Day Ahead IEX PXIL'!CB23+RTM!CB23</f>
        <v>69.075000000000003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24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14.7</v>
      </c>
      <c r="CZ23" s="3">
        <f>'OA&amp;GRIDCO'!IH23+'Day Ahead IEX PXIL'!EJ23+RTM!ED23</f>
        <v>3.6749999999999998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13.4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0.21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13.6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1263.3413</v>
      </c>
      <c r="FR23" s="1">
        <f t="shared" si="1"/>
        <v>152.97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9.1</v>
      </c>
      <c r="R24" s="71">
        <v>0.91999999999999993</v>
      </c>
      <c r="S24" s="71">
        <v>25</v>
      </c>
      <c r="T24" s="71"/>
      <c r="U24" s="71">
        <v>35.5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>
        <v>0</v>
      </c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0.62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56.7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47.2</v>
      </c>
      <c r="AR24" s="3">
        <f>'OA&amp;GRIDCO'!CP24+'Day Ahead IEX PXIL'!AX24+RTM!AX24</f>
        <v>14.5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430.94</v>
      </c>
      <c r="BD24" s="3">
        <f>'OA&amp;GRIDCO'!ER24+'Day Ahead IEX PXIL'!CB24+RTM!CB24</f>
        <v>69.075000000000003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24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14.7</v>
      </c>
      <c r="CZ24" s="3">
        <f>'OA&amp;GRIDCO'!IH24+'Day Ahead IEX PXIL'!EJ24+RTM!ED24</f>
        <v>3.6749999999999998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13.4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0.21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13.6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1263.3413</v>
      </c>
      <c r="FR24" s="1">
        <f t="shared" si="1"/>
        <v>152.97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9.1</v>
      </c>
      <c r="R25" s="71">
        <v>0.91999999999999993</v>
      </c>
      <c r="S25" s="71">
        <v>25</v>
      </c>
      <c r="T25" s="71"/>
      <c r="U25" s="71">
        <v>35.5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>
        <v>0</v>
      </c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0.62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53.61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47.2</v>
      </c>
      <c r="AR25" s="3">
        <f>'OA&amp;GRIDCO'!CP25+'Day Ahead IEX PXIL'!AX25+RTM!AX25</f>
        <v>14.5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430.94</v>
      </c>
      <c r="BD25" s="3">
        <f>'OA&amp;GRIDCO'!ER25+'Day Ahead IEX PXIL'!CB25+RTM!CB25</f>
        <v>69.075000000000003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24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14.7</v>
      </c>
      <c r="CZ25" s="3">
        <f>'OA&amp;GRIDCO'!IH25+'Day Ahead IEX PXIL'!EJ25+RTM!ED25</f>
        <v>3.6749999999999998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13.4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0.21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13.6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1260.2513000000001</v>
      </c>
      <c r="FR25" s="1">
        <f t="shared" si="1"/>
        <v>152.97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9.1</v>
      </c>
      <c r="R26" s="71">
        <v>0.91999999999999993</v>
      </c>
      <c r="S26" s="71">
        <v>25</v>
      </c>
      <c r="T26" s="71"/>
      <c r="U26" s="71">
        <v>35.5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>
        <v>0</v>
      </c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0.62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53.61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47.2</v>
      </c>
      <c r="AR26" s="3">
        <f>'OA&amp;GRIDCO'!CP26+'Day Ahead IEX PXIL'!AX26+RTM!AX26</f>
        <v>14.5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430.94</v>
      </c>
      <c r="BD26" s="3">
        <f>'OA&amp;GRIDCO'!ER26+'Day Ahead IEX PXIL'!CB26+RTM!CB26</f>
        <v>69.075000000000003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24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14.7</v>
      </c>
      <c r="CZ26" s="3">
        <f>'OA&amp;GRIDCO'!IH26+'Day Ahead IEX PXIL'!EJ26+RTM!ED26</f>
        <v>3.6749999999999998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13.4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0.21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13.6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1260.2513000000001</v>
      </c>
      <c r="FR26" s="1">
        <f t="shared" si="1"/>
        <v>152.97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9.1</v>
      </c>
      <c r="R27" s="71">
        <v>0.91999999999999993</v>
      </c>
      <c r="S27" s="71">
        <v>25</v>
      </c>
      <c r="T27" s="71"/>
      <c r="U27" s="71">
        <v>35.5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>
        <v>0</v>
      </c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0.62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51.55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47.2</v>
      </c>
      <c r="AR27" s="3">
        <f>'OA&amp;GRIDCO'!CP27+'Day Ahead IEX PXIL'!AX27+RTM!AX27</f>
        <v>14.5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430.94</v>
      </c>
      <c r="BD27" s="3">
        <f>'OA&amp;GRIDCO'!ER27+'Day Ahead IEX PXIL'!CB27+RTM!CB27</f>
        <v>69.075000000000003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24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14.7</v>
      </c>
      <c r="CZ27" s="3">
        <f>'OA&amp;GRIDCO'!IH27+'Day Ahead IEX PXIL'!EJ27+RTM!ED27</f>
        <v>3.6749999999999998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13.4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0.21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13.6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2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1258.1913000000002</v>
      </c>
      <c r="FR27" s="1">
        <f t="shared" si="1"/>
        <v>152.97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9.1</v>
      </c>
      <c r="R28" s="71">
        <v>0.91999999999999993</v>
      </c>
      <c r="S28" s="71">
        <v>25</v>
      </c>
      <c r="T28" s="71"/>
      <c r="U28" s="71">
        <v>35.5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>
        <v>0</v>
      </c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0.62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51.55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47.2</v>
      </c>
      <c r="AR28" s="3">
        <f>'OA&amp;GRIDCO'!CP28+'Day Ahead IEX PXIL'!AX28+RTM!AX28</f>
        <v>14.5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430.94</v>
      </c>
      <c r="BD28" s="3">
        <f>'OA&amp;GRIDCO'!ER28+'Day Ahead IEX PXIL'!CB28+RTM!CB28</f>
        <v>69.075000000000003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24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14.7</v>
      </c>
      <c r="CZ28" s="3">
        <f>'OA&amp;GRIDCO'!IH28+'Day Ahead IEX PXIL'!EJ28+RTM!ED28</f>
        <v>3.6749999999999998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13.4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0.21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13.6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2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1258.1913000000002</v>
      </c>
      <c r="FR28" s="1">
        <f t="shared" si="1"/>
        <v>152.97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9.1</v>
      </c>
      <c r="R29" s="71">
        <v>0.91999999999999993</v>
      </c>
      <c r="S29" s="71">
        <v>25</v>
      </c>
      <c r="T29" s="71"/>
      <c r="U29" s="71">
        <v>35.5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>
        <v>0</v>
      </c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0.62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56.7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47.2</v>
      </c>
      <c r="AR29" s="3">
        <f>'OA&amp;GRIDCO'!CP29+'Day Ahead IEX PXIL'!AX29+RTM!AX29</f>
        <v>14.5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430.94</v>
      </c>
      <c r="BD29" s="3">
        <f>'OA&amp;GRIDCO'!ER29+'Day Ahead IEX PXIL'!CB29+RTM!CB29</f>
        <v>69.075000000000003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24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14.7</v>
      </c>
      <c r="CZ29" s="3">
        <f>'OA&amp;GRIDCO'!IH29+'Day Ahead IEX PXIL'!EJ29+RTM!ED29</f>
        <v>3.6749999999999998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13.4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0.21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13.6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2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1263.3413</v>
      </c>
      <c r="FR29" s="1">
        <f t="shared" si="1"/>
        <v>152.97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9.1</v>
      </c>
      <c r="R30" s="71">
        <v>0.91999999999999993</v>
      </c>
      <c r="S30" s="71">
        <v>25</v>
      </c>
      <c r="T30" s="71"/>
      <c r="U30" s="71">
        <v>35.5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>
        <v>0</v>
      </c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0.62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56.7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47.2</v>
      </c>
      <c r="AR30" s="3">
        <f>'OA&amp;GRIDCO'!CP30+'Day Ahead IEX PXIL'!AX30+RTM!AX30</f>
        <v>14.5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430.94</v>
      </c>
      <c r="BD30" s="3">
        <f>'OA&amp;GRIDCO'!ER30+'Day Ahead IEX PXIL'!CB30+RTM!CB30</f>
        <v>69.075000000000003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24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14.7</v>
      </c>
      <c r="CZ30" s="3">
        <f>'OA&amp;GRIDCO'!IH30+'Day Ahead IEX PXIL'!EJ30+RTM!ED30</f>
        <v>3.6749999999999998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13.4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0.21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13.6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2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1263.3413</v>
      </c>
      <c r="FR30" s="1">
        <f t="shared" si="1"/>
        <v>152.97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9.1</v>
      </c>
      <c r="R31" s="71">
        <v>0.91999999999999993</v>
      </c>
      <c r="S31" s="71">
        <v>25</v>
      </c>
      <c r="T31" s="71"/>
      <c r="U31" s="71">
        <v>35.5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>
        <v>0</v>
      </c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0.62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59.79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47.2</v>
      </c>
      <c r="AR31" s="3">
        <f>'OA&amp;GRIDCO'!CP31+'Day Ahead IEX PXIL'!AX31+RTM!AX31</f>
        <v>14.5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430.94</v>
      </c>
      <c r="BD31" s="3">
        <f>'OA&amp;GRIDCO'!ER31+'Day Ahead IEX PXIL'!CB31+RTM!CB31</f>
        <v>69.075000000000003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24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14.7</v>
      </c>
      <c r="CZ31" s="3">
        <f>'OA&amp;GRIDCO'!IH31+'Day Ahead IEX PXIL'!EJ31+RTM!ED31</f>
        <v>3.6749999999999998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13.4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0.21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13.6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1266.4313</v>
      </c>
      <c r="FR31" s="1">
        <f t="shared" si="1"/>
        <v>152.97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9.1</v>
      </c>
      <c r="R32" s="71">
        <v>0.91999999999999993</v>
      </c>
      <c r="S32" s="71">
        <v>25</v>
      </c>
      <c r="T32" s="71"/>
      <c r="U32" s="71">
        <v>35.5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>
        <v>0</v>
      </c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0.62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59.79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47.2</v>
      </c>
      <c r="AR32" s="3">
        <f>'OA&amp;GRIDCO'!CP32+'Day Ahead IEX PXIL'!AX32+RTM!AX32</f>
        <v>14.5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430.94</v>
      </c>
      <c r="BD32" s="3">
        <f>'OA&amp;GRIDCO'!ER32+'Day Ahead IEX PXIL'!CB32+RTM!CB32</f>
        <v>69.075000000000003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24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14.7</v>
      </c>
      <c r="CZ32" s="3">
        <f>'OA&amp;GRIDCO'!IH32+'Day Ahead IEX PXIL'!EJ32+RTM!ED32</f>
        <v>3.6749999999999998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13.4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0.21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13.6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1266.4313</v>
      </c>
      <c r="FR32" s="1">
        <f t="shared" si="1"/>
        <v>152.97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9.1</v>
      </c>
      <c r="R33" s="71">
        <v>0.91999999999999993</v>
      </c>
      <c r="S33" s="71">
        <v>25</v>
      </c>
      <c r="T33" s="71"/>
      <c r="U33" s="71">
        <v>35.5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>
        <v>0</v>
      </c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0.62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61.86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47.2</v>
      </c>
      <c r="AR33" s="3">
        <f>'OA&amp;GRIDCO'!CP33+'Day Ahead IEX PXIL'!AX33+RTM!AX33</f>
        <v>14.5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430.94</v>
      </c>
      <c r="BD33" s="3">
        <f>'OA&amp;GRIDCO'!ER33+'Day Ahead IEX PXIL'!CB33+RTM!CB33</f>
        <v>69.075000000000003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24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14.7</v>
      </c>
      <c r="CZ33" s="3">
        <f>'OA&amp;GRIDCO'!IH33+'Day Ahead IEX PXIL'!EJ33+RTM!ED33</f>
        <v>3.6749999999999998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13.4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0.21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13.6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2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1268.5013000000001</v>
      </c>
      <c r="FR33" s="1">
        <f t="shared" si="1"/>
        <v>152.97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9.1</v>
      </c>
      <c r="R34" s="71">
        <v>0.91999999999999993</v>
      </c>
      <c r="S34" s="71">
        <v>25</v>
      </c>
      <c r="T34" s="71"/>
      <c r="U34" s="71">
        <v>35.5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>
        <v>0</v>
      </c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0.62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61.86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47.2</v>
      </c>
      <c r="AR34" s="3">
        <f>'OA&amp;GRIDCO'!CP34+'Day Ahead IEX PXIL'!AX34+RTM!AX34</f>
        <v>14.5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430.94</v>
      </c>
      <c r="BD34" s="3">
        <f>'OA&amp;GRIDCO'!ER34+'Day Ahead IEX PXIL'!CB34+RTM!CB34</f>
        <v>69.075000000000003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24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14.7</v>
      </c>
      <c r="CZ34" s="3">
        <f>'OA&amp;GRIDCO'!IH34+'Day Ahead IEX PXIL'!EJ34+RTM!ED34</f>
        <v>3.6749999999999998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13.4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0.21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3.9440000000000003E-2</v>
      </c>
      <c r="ED34" s="70">
        <f>'OA&amp;GRIDCO'!MR34</f>
        <v>0</v>
      </c>
      <c r="EE34" s="70">
        <f>'OA&amp;GRIDCO'!MU34</f>
        <v>13.6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2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1268.5407400000001</v>
      </c>
      <c r="FR34" s="1">
        <f t="shared" si="1"/>
        <v>152.97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9.1</v>
      </c>
      <c r="R35" s="71">
        <v>0.91999999999999993</v>
      </c>
      <c r="S35" s="71">
        <v>25</v>
      </c>
      <c r="T35" s="71"/>
      <c r="U35" s="71">
        <v>35.5</v>
      </c>
      <c r="V35" s="71"/>
      <c r="W35" s="248">
        <v>0.18</v>
      </c>
      <c r="X35" s="71"/>
      <c r="Y35" s="71">
        <v>0.19</v>
      </c>
      <c r="Z35" s="71"/>
      <c r="AA35" s="71">
        <v>0.28000000000000003</v>
      </c>
      <c r="AB35" s="71"/>
      <c r="AC35" s="251">
        <v>0</v>
      </c>
      <c r="AD35" s="71">
        <v>0</v>
      </c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0.62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67.010000000000005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47.2</v>
      </c>
      <c r="AR35" s="3">
        <f>'OA&amp;GRIDCO'!CP35+'Day Ahead IEX PXIL'!AX35+RTM!AX35</f>
        <v>14.5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430.94</v>
      </c>
      <c r="BD35" s="3">
        <f>'OA&amp;GRIDCO'!ER35+'Day Ahead IEX PXIL'!CB35+RTM!CB35</f>
        <v>69.075000000000003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24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14.7</v>
      </c>
      <c r="CZ35" s="3">
        <f>'OA&amp;GRIDCO'!IH35+'Day Ahead IEX PXIL'!EJ35+RTM!ED35</f>
        <v>3.6749999999999998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12.370000000000001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0.21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0.63983333333333303</v>
      </c>
      <c r="ED35" s="70">
        <f>'OA&amp;GRIDCO'!MR35</f>
        <v>0</v>
      </c>
      <c r="EE35" s="70">
        <f>'OA&amp;GRIDCO'!MU35</f>
        <v>13.6</v>
      </c>
      <c r="EF35" s="70">
        <f>'OA&amp;GRIDCO'!MV35</f>
        <v>4.7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2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7.0000000000000007E-2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0.21000000000000002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1278.421133333333</v>
      </c>
      <c r="FR35" s="1">
        <f t="shared" si="1"/>
        <v>152.97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9.1</v>
      </c>
      <c r="R36" s="71">
        <v>0.91999999999999993</v>
      </c>
      <c r="S36" s="71">
        <v>25</v>
      </c>
      <c r="T36" s="71"/>
      <c r="U36" s="71">
        <v>35.5</v>
      </c>
      <c r="V36" s="71"/>
      <c r="W36" s="248">
        <v>0.73</v>
      </c>
      <c r="X36" s="71"/>
      <c r="Y36" s="71">
        <v>0.45</v>
      </c>
      <c r="Z36" s="71"/>
      <c r="AA36" s="71">
        <v>0.67</v>
      </c>
      <c r="AB36" s="71"/>
      <c r="AC36" s="251">
        <v>0</v>
      </c>
      <c r="AD36" s="71">
        <v>0</v>
      </c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0.62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67.010000000000005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47.2</v>
      </c>
      <c r="AR36" s="70">
        <f>'OA&amp;GRIDCO'!CP36+'Day Ahead IEX PXIL'!AX36+RTM!AX36</f>
        <v>14.5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430.94</v>
      </c>
      <c r="BD36" s="70">
        <f>'OA&amp;GRIDCO'!ER36+'Day Ahead IEX PXIL'!CB36+RTM!CB36</f>
        <v>69.075000000000003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24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14.7</v>
      </c>
      <c r="CZ36" s="70">
        <f>'OA&amp;GRIDCO'!IH36+'Day Ahead IEX PXIL'!EJ36+RTM!ED36</f>
        <v>3.6749999999999998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12.370000000000001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0.21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1.53389333333333</v>
      </c>
      <c r="ED36" s="70">
        <f>'OA&amp;GRIDCO'!MR36</f>
        <v>0</v>
      </c>
      <c r="EE36" s="70">
        <f>'OA&amp;GRIDCO'!MU36</f>
        <v>13.6</v>
      </c>
      <c r="EF36" s="70">
        <f>'OA&amp;GRIDCO'!MV36</f>
        <v>4.7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2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0.86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0.96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1282.725193333333</v>
      </c>
      <c r="FR36" s="1">
        <f t="shared" si="1"/>
        <v>152.97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9.1</v>
      </c>
      <c r="R37" s="71">
        <v>0.91999999999999993</v>
      </c>
      <c r="S37" s="71">
        <v>25</v>
      </c>
      <c r="T37" s="71"/>
      <c r="U37" s="71">
        <v>35.5</v>
      </c>
      <c r="V37" s="71"/>
      <c r="W37" s="248">
        <v>1.42</v>
      </c>
      <c r="X37" s="71"/>
      <c r="Y37" s="71">
        <v>0.76</v>
      </c>
      <c r="Z37" s="71"/>
      <c r="AA37" s="71">
        <v>1.1399999999999999</v>
      </c>
      <c r="AB37" s="71"/>
      <c r="AC37" s="251">
        <v>1.8150000000000003E-2</v>
      </c>
      <c r="AD37" s="71">
        <v>0</v>
      </c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0.62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61.86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47.2</v>
      </c>
      <c r="AR37" s="70">
        <f>'OA&amp;GRIDCO'!CP37+'Day Ahead IEX PXIL'!AX37+RTM!AX37</f>
        <v>14.5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430.94</v>
      </c>
      <c r="BD37" s="70">
        <f>'OA&amp;GRIDCO'!ER37+'Day Ahead IEX PXIL'!CB37+RTM!CB37</f>
        <v>69.075000000000003</v>
      </c>
      <c r="BE37" s="71">
        <f>'OA&amp;GRIDCO'!OC37+GDAM!U37</f>
        <v>1.58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24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14.7</v>
      </c>
      <c r="CZ37" s="70">
        <f>'OA&amp;GRIDCO'!IH37+'Day Ahead IEX PXIL'!EJ37+RTM!ED37</f>
        <v>3.6749999999999998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12.370000000000001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0.21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3.5147266666666699</v>
      </c>
      <c r="ED37" s="70">
        <f>'OA&amp;GRIDCO'!MR37</f>
        <v>0</v>
      </c>
      <c r="EE37" s="70">
        <f>'OA&amp;GRIDCO'!MU37</f>
        <v>13.6</v>
      </c>
      <c r="EF37" s="70">
        <f>'OA&amp;GRIDCO'!MV37</f>
        <v>4.7</v>
      </c>
      <c r="EG37" s="70">
        <f>'OA&amp;GRIDCO'!MY37+'Day Ahead IEX PXIL'!IM37+GDAM!G37+RTM!II37</f>
        <v>0.33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1.88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1.7500000000000002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1284.1791766666665</v>
      </c>
      <c r="FR37" s="1">
        <f t="shared" si="1"/>
        <v>152.97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9.1</v>
      </c>
      <c r="R38" s="71">
        <v>0.91999999999999993</v>
      </c>
      <c r="S38" s="71">
        <v>25</v>
      </c>
      <c r="T38" s="71"/>
      <c r="U38" s="71">
        <v>35.5</v>
      </c>
      <c r="V38" s="71"/>
      <c r="W38" s="248">
        <v>1.99</v>
      </c>
      <c r="X38" s="71"/>
      <c r="Y38" s="71">
        <v>1.1399999999999999</v>
      </c>
      <c r="Z38" s="71"/>
      <c r="AA38" s="71">
        <v>1.7</v>
      </c>
      <c r="AB38" s="71"/>
      <c r="AC38" s="251">
        <v>0.14520000000000002</v>
      </c>
      <c r="AD38" s="71">
        <v>0</v>
      </c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0.62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61.86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47.2</v>
      </c>
      <c r="AR38" s="70">
        <f>'OA&amp;GRIDCO'!CP38+'Day Ahead IEX PXIL'!AX38+RTM!AX38</f>
        <v>14.5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430.94</v>
      </c>
      <c r="BD38" s="70">
        <f>'OA&amp;GRIDCO'!ER38+'Day Ahead IEX PXIL'!CB38+RTM!CB38</f>
        <v>69.075000000000003</v>
      </c>
      <c r="BE38" s="71">
        <f>'OA&amp;GRIDCO'!OC38+GDAM!U38</f>
        <v>2.89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24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14.7</v>
      </c>
      <c r="CZ38" s="70">
        <f>'OA&amp;GRIDCO'!IH38+'Day Ahead IEX PXIL'!EJ38+RTM!ED38</f>
        <v>3.6749999999999998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12.370000000000001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0.21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5.4816534666666703</v>
      </c>
      <c r="ED38" s="70">
        <f>'OA&amp;GRIDCO'!MR38</f>
        <v>0</v>
      </c>
      <c r="EE38" s="70">
        <f>'OA&amp;GRIDCO'!MU38</f>
        <v>13.6</v>
      </c>
      <c r="EF38" s="70">
        <f>'OA&amp;GRIDCO'!MV38</f>
        <v>4.7</v>
      </c>
      <c r="EG38" s="70">
        <f>'OA&amp;GRIDCO'!MY38+'Day Ahead IEX PXIL'!IM38+GDAM!G38+RTM!II38</f>
        <v>0.56000000000000005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1.88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4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2.41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1291.8731534666663</v>
      </c>
      <c r="FR38" s="1">
        <f t="shared" si="1"/>
        <v>152.97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9.1</v>
      </c>
      <c r="R39" s="71">
        <v>0.91999999999999993</v>
      </c>
      <c r="S39" s="71">
        <v>25</v>
      </c>
      <c r="T39" s="71"/>
      <c r="U39" s="71">
        <v>35.5</v>
      </c>
      <c r="V39" s="71"/>
      <c r="W39" s="248">
        <v>2.93</v>
      </c>
      <c r="X39" s="71"/>
      <c r="Y39" s="71">
        <v>1.55</v>
      </c>
      <c r="Z39" s="71"/>
      <c r="AA39" s="71">
        <v>2.3199999999999998</v>
      </c>
      <c r="AB39" s="71"/>
      <c r="AC39" s="252">
        <v>0.27225000000000005</v>
      </c>
      <c r="AD39" s="71">
        <v>0</v>
      </c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0.62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67.010000000000005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47.2</v>
      </c>
      <c r="AR39" s="70">
        <f>'OA&amp;GRIDCO'!CP39+'Day Ahead IEX PXIL'!AX39+RTM!AX39</f>
        <v>14.5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430.94</v>
      </c>
      <c r="BD39" s="70">
        <f>'OA&amp;GRIDCO'!ER39+'Day Ahead IEX PXIL'!CB39+RTM!CB39</f>
        <v>69.075000000000003</v>
      </c>
      <c r="BE39" s="71">
        <f>'OA&amp;GRIDCO'!OC39+GDAM!U39</f>
        <v>4.6500000000000004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24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14.7</v>
      </c>
      <c r="CZ39" s="70">
        <f>'OA&amp;GRIDCO'!IH39+'Day Ahead IEX PXIL'!EJ39+RTM!ED39</f>
        <v>3.6749999999999998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12.370000000000001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0.21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7.5649205333333391</v>
      </c>
      <c r="ED39" s="70">
        <f>'OA&amp;GRIDCO'!MR39</f>
        <v>0</v>
      </c>
      <c r="EE39" s="70">
        <f>'OA&amp;GRIDCO'!MU39</f>
        <v>13.6</v>
      </c>
      <c r="EF39" s="70">
        <f>'OA&amp;GRIDCO'!MV39</f>
        <v>4.7</v>
      </c>
      <c r="EG39" s="70">
        <f>'OA&amp;GRIDCO'!MY39+'Day Ahead IEX PXIL'!IM39+GDAM!G39+RTM!II39</f>
        <v>0.77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8.25</v>
      </c>
      <c r="ET39" s="70">
        <f>'OA&amp;GRIDCO'!NP39+RTM!HD39+'Day Ahead IEX PXIL'!IZ39</f>
        <v>0</v>
      </c>
      <c r="EU39" s="70">
        <f>RTM!JG39</f>
        <v>1.88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6.44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3.25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1310.6084705333335</v>
      </c>
      <c r="FR39" s="1">
        <f t="shared" si="1"/>
        <v>152.97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9.1</v>
      </c>
      <c r="R40" s="71">
        <v>0.91999999999999993</v>
      </c>
      <c r="S40" s="71">
        <v>25</v>
      </c>
      <c r="T40" s="71"/>
      <c r="U40" s="71">
        <v>35.5</v>
      </c>
      <c r="V40" s="71"/>
      <c r="W40" s="248">
        <v>3.82</v>
      </c>
      <c r="X40" s="71"/>
      <c r="Y40" s="71">
        <v>2.04</v>
      </c>
      <c r="Z40" s="71"/>
      <c r="AA40" s="71">
        <v>3.06</v>
      </c>
      <c r="AB40" s="71"/>
      <c r="AC40" s="252">
        <v>0.3811500000000001</v>
      </c>
      <c r="AD40" s="71">
        <v>0</v>
      </c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0.62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67.010000000000005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47.2</v>
      </c>
      <c r="AR40" s="70">
        <f>'OA&amp;GRIDCO'!CP40+'Day Ahead IEX PXIL'!AX40+RTM!AX40</f>
        <v>14.5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430.94</v>
      </c>
      <c r="BD40" s="70">
        <f>'OA&amp;GRIDCO'!ER40+'Day Ahead IEX PXIL'!CB40+RTM!CB40</f>
        <v>69.075000000000003</v>
      </c>
      <c r="BE40" s="71">
        <f>'OA&amp;GRIDCO'!OC40+GDAM!U40</f>
        <v>6.18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24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14.7</v>
      </c>
      <c r="CZ40" s="70">
        <f>'OA&amp;GRIDCO'!IH40+'Day Ahead IEX PXIL'!EJ40+RTM!ED40</f>
        <v>3.6749999999999998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12.370000000000001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0.21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9.9643808666666693</v>
      </c>
      <c r="ED40" s="70">
        <f>'OA&amp;GRIDCO'!MR40</f>
        <v>0</v>
      </c>
      <c r="EE40" s="70">
        <f>'OA&amp;GRIDCO'!MU40</f>
        <v>13.6</v>
      </c>
      <c r="EF40" s="70">
        <f>'OA&amp;GRIDCO'!MV40</f>
        <v>4.7</v>
      </c>
      <c r="EG40" s="70">
        <f>'OA&amp;GRIDCO'!MY40+'Day Ahead IEX PXIL'!IM40+GDAM!G40+RTM!II40</f>
        <v>0.88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8.25</v>
      </c>
      <c r="ET40" s="70">
        <f>'OA&amp;GRIDCO'!NP40+RTM!HD40+'Day Ahead IEX PXIL'!IZ40</f>
        <v>0</v>
      </c>
      <c r="EU40" s="70">
        <f>RTM!JG40</f>
        <v>1.88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9.34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4.58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1321.1468308666665</v>
      </c>
      <c r="FR40" s="1">
        <f t="shared" si="1"/>
        <v>152.97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9.1</v>
      </c>
      <c r="R41" s="71">
        <v>0.91999999999999993</v>
      </c>
      <c r="S41" s="71">
        <v>25</v>
      </c>
      <c r="T41" s="71"/>
      <c r="U41" s="71">
        <v>35.5</v>
      </c>
      <c r="V41" s="71"/>
      <c r="W41" s="248">
        <v>5.21</v>
      </c>
      <c r="X41" s="71"/>
      <c r="Y41" s="71">
        <v>2.5299999999999998</v>
      </c>
      <c r="Z41" s="71"/>
      <c r="AA41" s="71">
        <v>3.79</v>
      </c>
      <c r="AB41" s="71"/>
      <c r="AC41" s="252">
        <v>0.75</v>
      </c>
      <c r="AD41" s="71">
        <v>0</v>
      </c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0.62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47.2</v>
      </c>
      <c r="AR41" s="70">
        <f>'OA&amp;GRIDCO'!CP41+'Day Ahead IEX PXIL'!AX41+RTM!AX41</f>
        <v>14.5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430.94</v>
      </c>
      <c r="BD41" s="70">
        <f>'OA&amp;GRIDCO'!ER41+'Day Ahead IEX PXIL'!CB41+RTM!CB41</f>
        <v>69.075000000000003</v>
      </c>
      <c r="BE41" s="71">
        <f>'OA&amp;GRIDCO'!OC41+GDAM!U41</f>
        <v>8.24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24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14.7</v>
      </c>
      <c r="CZ41" s="70">
        <f>'OA&amp;GRIDCO'!IH41+'Day Ahead IEX PXIL'!EJ41+RTM!ED41</f>
        <v>3.6749999999999998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12.370000000000001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0.21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12.2067342</v>
      </c>
      <c r="ED41" s="70">
        <f>'OA&amp;GRIDCO'!MR41</f>
        <v>0</v>
      </c>
      <c r="EE41" s="70">
        <f>'OA&amp;GRIDCO'!MU41</f>
        <v>13.6</v>
      </c>
      <c r="EF41" s="70">
        <f>'OA&amp;GRIDCO'!MV41</f>
        <v>4.7</v>
      </c>
      <c r="EG41" s="70">
        <f>'OA&amp;GRIDCO'!MY41+'Day Ahead IEX PXIL'!IM41+GDAM!G41+RTM!II41</f>
        <v>1.1100000000000001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8.25</v>
      </c>
      <c r="ET41" s="70">
        <f>'OA&amp;GRIDCO'!NP41+RTM!HD41+'Day Ahead IEX PXIL'!IZ41</f>
        <v>0</v>
      </c>
      <c r="EU41" s="70">
        <f>RTM!JG41</f>
        <v>1.88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11.360000000000001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5.64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1264.7630342</v>
      </c>
      <c r="FR41" s="1">
        <f t="shared" si="1"/>
        <v>152.97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9.1</v>
      </c>
      <c r="R42" s="71">
        <v>0.91999999999999993</v>
      </c>
      <c r="S42" s="71">
        <v>25</v>
      </c>
      <c r="T42" s="71"/>
      <c r="U42" s="71">
        <v>35.5</v>
      </c>
      <c r="V42" s="71"/>
      <c r="W42" s="248">
        <v>6.2</v>
      </c>
      <c r="X42" s="71"/>
      <c r="Y42" s="71">
        <v>3.03</v>
      </c>
      <c r="Z42" s="71"/>
      <c r="AA42" s="71">
        <v>4.54</v>
      </c>
      <c r="AB42" s="71"/>
      <c r="AC42" s="252">
        <v>0.95</v>
      </c>
      <c r="AD42" s="71">
        <v>0</v>
      </c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0.62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47.2</v>
      </c>
      <c r="AR42" s="70">
        <f>'OA&amp;GRIDCO'!CP42+'Day Ahead IEX PXIL'!AX42+RTM!AX42</f>
        <v>14.5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430.94</v>
      </c>
      <c r="BD42" s="70">
        <f>'OA&amp;GRIDCO'!ER42+'Day Ahead IEX PXIL'!CB42+RTM!CB42</f>
        <v>69.075000000000003</v>
      </c>
      <c r="BE42" s="71">
        <f>'OA&amp;GRIDCO'!OC42+GDAM!U42</f>
        <v>10.38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24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14.7</v>
      </c>
      <c r="CZ42" s="70">
        <f>'OA&amp;GRIDCO'!IH42+'Day Ahead IEX PXIL'!EJ42+RTM!ED42</f>
        <v>3.6749999999999998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12.370000000000001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0.21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14.761134333333299</v>
      </c>
      <c r="ED42" s="70">
        <f>'OA&amp;GRIDCO'!MR42</f>
        <v>0</v>
      </c>
      <c r="EE42" s="70">
        <f>'OA&amp;GRIDCO'!MU42</f>
        <v>13.6</v>
      </c>
      <c r="EF42" s="70">
        <f>'OA&amp;GRIDCO'!MV42</f>
        <v>4.7</v>
      </c>
      <c r="EG42" s="70">
        <f>'OA&amp;GRIDCO'!MY42+'Day Ahead IEX PXIL'!IM42+GDAM!G42+RTM!II42</f>
        <v>1.33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8.25</v>
      </c>
      <c r="ET42" s="70">
        <f>'OA&amp;GRIDCO'!NP42+RTM!HD42+'Day Ahead IEX PXIL'!IZ42</f>
        <v>0</v>
      </c>
      <c r="EU42" s="70">
        <f>RTM!JG42</f>
        <v>1.88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6.77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1273.3024343333334</v>
      </c>
      <c r="FR42" s="1">
        <f t="shared" si="1"/>
        <v>152.97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9.1</v>
      </c>
      <c r="R43" s="71">
        <v>0.91999999999999993</v>
      </c>
      <c r="S43" s="71">
        <v>25</v>
      </c>
      <c r="T43" s="71"/>
      <c r="U43" s="71">
        <v>35.5</v>
      </c>
      <c r="V43" s="71"/>
      <c r="W43" s="248">
        <v>7.55</v>
      </c>
      <c r="X43" s="71"/>
      <c r="Y43" s="71">
        <v>3.44</v>
      </c>
      <c r="Z43" s="71"/>
      <c r="AA43" s="71">
        <v>5.16</v>
      </c>
      <c r="AB43" s="71"/>
      <c r="AC43" s="252">
        <v>1.75</v>
      </c>
      <c r="AD43" s="71">
        <v>0</v>
      </c>
      <c r="AE43" s="3">
        <f>'OA&amp;GRIDCO'!W43+'Day Ahead IEX PXIL'!M43+RTM!M43</f>
        <v>7.47</v>
      </c>
      <c r="AF43" s="3">
        <f>'OA&amp;GRIDCO'!X43+'Day Ahead IEX PXIL'!N43+RTM!N43</f>
        <v>0</v>
      </c>
      <c r="AG43" s="70">
        <f>'OA&amp;GRIDCO'!AC43+'Day Ahead IEX PXIL'!S43+RTM!S43</f>
        <v>0.62</v>
      </c>
      <c r="AH43" s="70">
        <f>'OA&amp;GRIDCO'!AD43+'Day Ahead IEX PXIL'!T43+RTM!T43</f>
        <v>0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430.94</v>
      </c>
      <c r="BD43" s="70">
        <f>'OA&amp;GRIDCO'!ER43+'Day Ahead IEX PXIL'!CB43+RTM!CB43</f>
        <v>69.075000000000003</v>
      </c>
      <c r="BE43" s="71">
        <f>'OA&amp;GRIDCO'!OC43+GDAM!U43</f>
        <v>12.53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14.7</v>
      </c>
      <c r="CZ43" s="70">
        <f>'OA&amp;GRIDCO'!IH43+'Day Ahead IEX PXIL'!EJ43+RTM!ED43</f>
        <v>3.6749999999999998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12.370000000000001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0.21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17.438840800000001</v>
      </c>
      <c r="ED43" s="70">
        <f>'OA&amp;GRIDCO'!MR43</f>
        <v>0</v>
      </c>
      <c r="EE43" s="70">
        <f>'OA&amp;GRIDCO'!MU43</f>
        <v>13.6</v>
      </c>
      <c r="EF43" s="70">
        <f>'OA&amp;GRIDCO'!MV43</f>
        <v>4.7</v>
      </c>
      <c r="EG43" s="70">
        <f>'OA&amp;GRIDCO'!MY43+'Day Ahead IEX PXIL'!IM43+GDAM!G43+RTM!II43</f>
        <v>1.55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5.15</v>
      </c>
      <c r="ET43" s="70">
        <f>'OA&amp;GRIDCO'!NP43+RTM!HD43+'Day Ahead IEX PXIL'!IZ43</f>
        <v>0</v>
      </c>
      <c r="EU43" s="70">
        <f>RTM!JG43</f>
        <v>1.88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7.8999999999999995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1246.1171408</v>
      </c>
      <c r="FR43" s="1">
        <f t="shared" si="1"/>
        <v>149.47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9.1</v>
      </c>
      <c r="R44" s="71">
        <v>0.91999999999999993</v>
      </c>
      <c r="S44" s="71">
        <v>25</v>
      </c>
      <c r="T44" s="71"/>
      <c r="U44" s="71">
        <v>35.5</v>
      </c>
      <c r="V44" s="71"/>
      <c r="W44" s="248">
        <v>8.52</v>
      </c>
      <c r="X44" s="71"/>
      <c r="Y44" s="71">
        <v>3.86</v>
      </c>
      <c r="Z44" s="71"/>
      <c r="AA44" s="71">
        <v>5.78</v>
      </c>
      <c r="AB44" s="71"/>
      <c r="AC44" s="252">
        <v>1.81</v>
      </c>
      <c r="AD44" s="71">
        <v>0</v>
      </c>
      <c r="AE44" s="3">
        <f>'OA&amp;GRIDCO'!W44+'Day Ahead IEX PXIL'!M44+RTM!M44</f>
        <v>7.47</v>
      </c>
      <c r="AF44" s="3">
        <f>'OA&amp;GRIDCO'!X44+'Day Ahead IEX PXIL'!N44+RTM!N44</f>
        <v>0</v>
      </c>
      <c r="AG44" s="70">
        <f>'OA&amp;GRIDCO'!AC44+'Day Ahead IEX PXIL'!S44+RTM!S44</f>
        <v>0.62</v>
      </c>
      <c r="AH44" s="70">
        <f>'OA&amp;GRIDCO'!AD44+'Day Ahead IEX PXIL'!T44+RTM!T44</f>
        <v>0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430.94</v>
      </c>
      <c r="BD44" s="70">
        <f>'OA&amp;GRIDCO'!ER44+'Day Ahead IEX PXIL'!CB44+RTM!CB44</f>
        <v>69.075000000000003</v>
      </c>
      <c r="BE44" s="71">
        <f>'OA&amp;GRIDCO'!OC44+GDAM!U44</f>
        <v>14.48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14.7</v>
      </c>
      <c r="CZ44" s="70">
        <f>'OA&amp;GRIDCO'!IH44+'Day Ahead IEX PXIL'!EJ44+RTM!ED44</f>
        <v>3.6749999999999998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12.370000000000001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0.21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20.654273866666699</v>
      </c>
      <c r="ED44" s="70">
        <f>'OA&amp;GRIDCO'!MR44</f>
        <v>0</v>
      </c>
      <c r="EE44" s="70">
        <f>'OA&amp;GRIDCO'!MU44</f>
        <v>13.6</v>
      </c>
      <c r="EF44" s="70">
        <f>'OA&amp;GRIDCO'!MV44</f>
        <v>4.7</v>
      </c>
      <c r="EG44" s="70">
        <f>'OA&amp;GRIDCO'!MY44+'Day Ahead IEX PXIL'!IM44+GDAM!G44+RTM!II44</f>
        <v>1.77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5.15</v>
      </c>
      <c r="ET44" s="70">
        <f>'OA&amp;GRIDCO'!NP44+RTM!HD44+'Day Ahead IEX PXIL'!IZ44</f>
        <v>0</v>
      </c>
      <c r="EU44" s="70">
        <f>RTM!JG44</f>
        <v>1.88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8.8600000000000012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1248.8895738666665</v>
      </c>
      <c r="FR44" s="1">
        <f t="shared" si="1"/>
        <v>149.47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9.1</v>
      </c>
      <c r="R45" s="71">
        <v>0.91999999999999993</v>
      </c>
      <c r="S45" s="71">
        <v>25</v>
      </c>
      <c r="T45" s="71"/>
      <c r="U45" s="71">
        <v>35.5</v>
      </c>
      <c r="V45" s="71"/>
      <c r="W45" s="248">
        <v>9.52</v>
      </c>
      <c r="X45" s="71"/>
      <c r="Y45" s="71">
        <v>4.16</v>
      </c>
      <c r="Z45" s="71"/>
      <c r="AA45" s="71">
        <v>6.24</v>
      </c>
      <c r="AB45" s="71"/>
      <c r="AC45" s="252">
        <v>1.89</v>
      </c>
      <c r="AD45" s="71">
        <v>0</v>
      </c>
      <c r="AE45" s="3">
        <f>'OA&amp;GRIDCO'!W45+'Day Ahead IEX PXIL'!M45+RTM!M45</f>
        <v>7.47</v>
      </c>
      <c r="AF45" s="3">
        <f>'OA&amp;GRIDCO'!X45+'Day Ahead IEX PXIL'!N45+RTM!N45</f>
        <v>0</v>
      </c>
      <c r="AG45" s="70">
        <f>'OA&amp;GRIDCO'!AC45+'Day Ahead IEX PXIL'!S45+RTM!S45</f>
        <v>0.62</v>
      </c>
      <c r="AH45" s="70">
        <f>'OA&amp;GRIDCO'!AD45+'Day Ahead IEX PXIL'!T45+RTM!T45</f>
        <v>0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41.24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430.94</v>
      </c>
      <c r="BD45" s="70">
        <f>'OA&amp;GRIDCO'!ER45+'Day Ahead IEX PXIL'!CB45+RTM!CB45</f>
        <v>69.075000000000003</v>
      </c>
      <c r="BE45" s="71">
        <f>'OA&amp;GRIDCO'!OC45+GDAM!U45</f>
        <v>16.43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14.7</v>
      </c>
      <c r="CZ45" s="70">
        <f>'OA&amp;GRIDCO'!IH45+'Day Ahead IEX PXIL'!EJ45+RTM!ED45</f>
        <v>3.6749999999999998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12.370000000000001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0.21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23.707941533333301</v>
      </c>
      <c r="ED45" s="70">
        <f>'OA&amp;GRIDCO'!MR45</f>
        <v>0</v>
      </c>
      <c r="EE45" s="70">
        <f>'OA&amp;GRIDCO'!MU45</f>
        <v>13.6</v>
      </c>
      <c r="EF45" s="70">
        <f>'OA&amp;GRIDCO'!MV45</f>
        <v>4.7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5.15</v>
      </c>
      <c r="ET45" s="70">
        <f>'OA&amp;GRIDCO'!NP45+RTM!HD45+'Day Ahead IEX PXIL'!IZ45</f>
        <v>0</v>
      </c>
      <c r="EU45" s="70">
        <f>RTM!JG45</f>
        <v>2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9.8999999999999986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1292.8692415333333</v>
      </c>
      <c r="FR45" s="1">
        <f t="shared" si="1"/>
        <v>149.47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9.1</v>
      </c>
      <c r="R46" s="71">
        <v>0.91999999999999993</v>
      </c>
      <c r="S46" s="71">
        <v>25</v>
      </c>
      <c r="T46" s="71"/>
      <c r="U46" s="71">
        <v>35.5</v>
      </c>
      <c r="V46" s="71"/>
      <c r="W46" s="248">
        <v>9.9</v>
      </c>
      <c r="X46" s="71"/>
      <c r="Y46" s="71">
        <v>4.49</v>
      </c>
      <c r="Z46" s="71"/>
      <c r="AA46" s="71">
        <v>6.73</v>
      </c>
      <c r="AB46" s="71"/>
      <c r="AC46" s="252">
        <v>2.0499999999999998</v>
      </c>
      <c r="AD46" s="71">
        <v>0</v>
      </c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0.62</v>
      </c>
      <c r="AH46" s="70">
        <f>'OA&amp;GRIDCO'!AD46+'Day Ahead IEX PXIL'!T46+RTM!T46</f>
        <v>0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20.62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430.94</v>
      </c>
      <c r="BD46" s="70">
        <f>'OA&amp;GRIDCO'!ER46+'Day Ahead IEX PXIL'!CB46+RTM!CB46</f>
        <v>69.075000000000003</v>
      </c>
      <c r="BE46" s="71">
        <f>'OA&amp;GRIDCO'!OC46+GDAM!U46</f>
        <v>16.96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14.7</v>
      </c>
      <c r="CZ46" s="70">
        <f>'OA&amp;GRIDCO'!IH46+'Day Ahead IEX PXIL'!EJ46+RTM!ED46</f>
        <v>3.6749999999999998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12.370000000000001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0.21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25.699467533333301</v>
      </c>
      <c r="ED46" s="70">
        <f>'OA&amp;GRIDCO'!MR46</f>
        <v>0</v>
      </c>
      <c r="EE46" s="70">
        <f>'OA&amp;GRIDCO'!MU46</f>
        <v>13.6</v>
      </c>
      <c r="EF46" s="70">
        <f>'OA&amp;GRIDCO'!MV46</f>
        <v>4.7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5.15</v>
      </c>
      <c r="ET46" s="70">
        <f>'OA&amp;GRIDCO'!NP46+RTM!HD46+'Day Ahead IEX PXIL'!IZ46</f>
        <v>0</v>
      </c>
      <c r="EU46" s="70">
        <f>RTM!JG46</f>
        <v>2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10.85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1263.9157675333331</v>
      </c>
      <c r="FR46" s="1">
        <f t="shared" si="1"/>
        <v>149.47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9.1</v>
      </c>
      <c r="R47" s="71">
        <v>0.91999999999999993</v>
      </c>
      <c r="S47" s="71">
        <v>25</v>
      </c>
      <c r="T47" s="71"/>
      <c r="U47" s="71">
        <v>35.5</v>
      </c>
      <c r="V47" s="71"/>
      <c r="W47" s="248">
        <v>10.39</v>
      </c>
      <c r="X47" s="71"/>
      <c r="Y47" s="71">
        <v>4.63</v>
      </c>
      <c r="Z47" s="71"/>
      <c r="AA47" s="71">
        <v>6.93</v>
      </c>
      <c r="AB47" s="71"/>
      <c r="AC47" s="252">
        <v>2.25</v>
      </c>
      <c r="AD47" s="71">
        <v>0</v>
      </c>
      <c r="AE47" s="3">
        <f>'OA&amp;GRIDCO'!W47+'Day Ahead IEX PXIL'!M47+RTM!M47</f>
        <v>7.47</v>
      </c>
      <c r="AF47" s="3">
        <f>'OA&amp;GRIDCO'!X47+'Day Ahead IEX PXIL'!N47+RTM!N47</f>
        <v>0</v>
      </c>
      <c r="AG47" s="3">
        <f>'OA&amp;GRIDCO'!AC47+'Day Ahead IEX PXIL'!S47+RTM!S47</f>
        <v>0.62</v>
      </c>
      <c r="AH47" s="3">
        <f>'OA&amp;GRIDCO'!AD47+'Day Ahead IEX PXIL'!T47+RTM!T47</f>
        <v>0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51.55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430.94</v>
      </c>
      <c r="BD47" s="3">
        <f>'OA&amp;GRIDCO'!ER47+'Day Ahead IEX PXIL'!CB47+RTM!CB47</f>
        <v>69.075000000000003</v>
      </c>
      <c r="BE47" s="71">
        <f>'OA&amp;GRIDCO'!OC47+GDAM!U47</f>
        <v>16.96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14.7</v>
      </c>
      <c r="CZ47" s="3">
        <f>'OA&amp;GRIDCO'!IH47+'Day Ahead IEX PXIL'!EJ47+RTM!ED47</f>
        <v>3.6749999999999998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10.31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0.21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27.553280666666701</v>
      </c>
      <c r="ED47" s="70">
        <f>'OA&amp;GRIDCO'!MR47</f>
        <v>0</v>
      </c>
      <c r="EE47" s="70">
        <f>'OA&amp;GRIDCO'!MU47</f>
        <v>13.6</v>
      </c>
      <c r="EF47" s="70">
        <f>'OA&amp;GRIDCO'!MV47</f>
        <v>4.7</v>
      </c>
      <c r="EG47" s="70">
        <f>'OA&amp;GRIDCO'!MY47+'Day Ahead IEX PXIL'!IM47+GDAM!G47+RTM!II47</f>
        <v>2.44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5.15</v>
      </c>
      <c r="ET47" s="70">
        <f>'OA&amp;GRIDCO'!NP47+RTM!HD47+'Day Ahead IEX PXIL'!IZ47</f>
        <v>0</v>
      </c>
      <c r="EU47" s="70">
        <f>RTM!JG47</f>
        <v>1.77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11.360000000000001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12.129999999999999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1304.5425806666667</v>
      </c>
      <c r="FR47" s="1">
        <f t="shared" si="1"/>
        <v>149.47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9.1</v>
      </c>
      <c r="R48" s="71">
        <v>0.91999999999999993</v>
      </c>
      <c r="S48" s="71">
        <v>25</v>
      </c>
      <c r="T48" s="71"/>
      <c r="U48" s="71">
        <v>35.5</v>
      </c>
      <c r="V48" s="71"/>
      <c r="W48" s="248">
        <v>10.97</v>
      </c>
      <c r="X48" s="71"/>
      <c r="Y48" s="71">
        <v>4.91</v>
      </c>
      <c r="Z48" s="71"/>
      <c r="AA48" s="71">
        <v>7.36</v>
      </c>
      <c r="AB48" s="71"/>
      <c r="AC48" s="252">
        <v>2.4474724456914649</v>
      </c>
      <c r="AD48" s="71">
        <v>0</v>
      </c>
      <c r="AE48" s="3">
        <f>'OA&amp;GRIDCO'!W48+'Day Ahead IEX PXIL'!M48+RTM!M48</f>
        <v>7.47</v>
      </c>
      <c r="AF48" s="3">
        <f>'OA&amp;GRIDCO'!X48+'Day Ahead IEX PXIL'!N48+RTM!N48</f>
        <v>0</v>
      </c>
      <c r="AG48" s="3">
        <f>'OA&amp;GRIDCO'!AC48+'Day Ahead IEX PXIL'!S48+RTM!S48</f>
        <v>0.62</v>
      </c>
      <c r="AH48" s="3">
        <f>'OA&amp;GRIDCO'!AD48+'Day Ahead IEX PXIL'!T48+RTM!T48</f>
        <v>0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41.24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430.94</v>
      </c>
      <c r="BD48" s="3">
        <f>'OA&amp;GRIDCO'!ER48+'Day Ahead IEX PXIL'!CB48+RTM!CB48</f>
        <v>69.075000000000003</v>
      </c>
      <c r="BE48" s="71">
        <f>'OA&amp;GRIDCO'!OC48+GDAM!U48</f>
        <v>16.96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14.7</v>
      </c>
      <c r="CZ48" s="3">
        <f>'OA&amp;GRIDCO'!IH48+'Day Ahead IEX PXIL'!EJ48+RTM!ED48</f>
        <v>3.6749999999999998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10.31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0.21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29.220321599999998</v>
      </c>
      <c r="ED48" s="70">
        <f>'OA&amp;GRIDCO'!MR48</f>
        <v>0</v>
      </c>
      <c r="EE48" s="70">
        <f>'OA&amp;GRIDCO'!MU48</f>
        <v>13.6</v>
      </c>
      <c r="EF48" s="70">
        <f>'OA&amp;GRIDCO'!MV48</f>
        <v>4.7</v>
      </c>
      <c r="EG48" s="70">
        <f>'OA&amp;GRIDCO'!MY48+'Day Ahead IEX PXIL'!IM48+GDAM!G48+RTM!II48</f>
        <v>2.5499999999999998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5.15</v>
      </c>
      <c r="ET48" s="70">
        <f>'OA&amp;GRIDCO'!NP48+RTM!HD48+'Day Ahead IEX PXIL'!IZ48</f>
        <v>0</v>
      </c>
      <c r="EU48" s="70">
        <f>RTM!JG48</f>
        <v>1.77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11.41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12.74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1298.1770940456913</v>
      </c>
      <c r="FR48" s="1">
        <f t="shared" si="1"/>
        <v>149.47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9.1</v>
      </c>
      <c r="R49" s="71">
        <v>0.91999999999999993</v>
      </c>
      <c r="S49" s="71">
        <v>25</v>
      </c>
      <c r="T49" s="71"/>
      <c r="U49" s="71">
        <v>35.5</v>
      </c>
      <c r="V49" s="71"/>
      <c r="W49" s="248">
        <v>11.43</v>
      </c>
      <c r="X49" s="71"/>
      <c r="Y49" s="71">
        <v>5.27</v>
      </c>
      <c r="Z49" s="71"/>
      <c r="AA49" s="71">
        <v>7.9</v>
      </c>
      <c r="AB49" s="71"/>
      <c r="AC49" s="252">
        <v>2.8408380000000002</v>
      </c>
      <c r="AD49" s="71">
        <v>0</v>
      </c>
      <c r="AE49" s="3">
        <f>'OA&amp;GRIDCO'!W49+'Day Ahead IEX PXIL'!M49+RTM!M49</f>
        <v>7.47</v>
      </c>
      <c r="AF49" s="3">
        <f>'OA&amp;GRIDCO'!X49+'Day Ahead IEX PXIL'!N49+RTM!N49</f>
        <v>0</v>
      </c>
      <c r="AG49" s="3">
        <f>'OA&amp;GRIDCO'!AC49+'Day Ahead IEX PXIL'!S49+RTM!S49</f>
        <v>0.62</v>
      </c>
      <c r="AH49" s="3">
        <f>'OA&amp;GRIDCO'!AD49+'Day Ahead IEX PXIL'!T49+RTM!T49</f>
        <v>0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430.94</v>
      </c>
      <c r="BD49" s="3">
        <f>'OA&amp;GRIDCO'!ER49+'Day Ahead IEX PXIL'!CB49+RTM!CB49</f>
        <v>69.075000000000003</v>
      </c>
      <c r="BE49" s="71">
        <f>'OA&amp;GRIDCO'!OC49+GDAM!U49</f>
        <v>16.96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14.7</v>
      </c>
      <c r="CZ49" s="3">
        <f>'OA&amp;GRIDCO'!IH49+'Day Ahead IEX PXIL'!EJ49+RTM!ED49</f>
        <v>3.6749999999999998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10.31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0.21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30.747181333333302</v>
      </c>
      <c r="ED49" s="70">
        <f>'OA&amp;GRIDCO'!MR49</f>
        <v>0</v>
      </c>
      <c r="EE49" s="70">
        <f>'OA&amp;GRIDCO'!MU49</f>
        <v>13.6</v>
      </c>
      <c r="EF49" s="70">
        <f>'OA&amp;GRIDCO'!MV49</f>
        <v>4.7</v>
      </c>
      <c r="EG49" s="70">
        <f>'OA&amp;GRIDCO'!MY49+'Day Ahead IEX PXIL'!IM49+GDAM!G49+RTM!II49</f>
        <v>2.77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1.77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13.22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13.530000000000001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1263.0873193333332</v>
      </c>
      <c r="FR49" s="1">
        <f t="shared" si="1"/>
        <v>149.47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9.1</v>
      </c>
      <c r="R50" s="71">
        <v>0.91999999999999993</v>
      </c>
      <c r="S50" s="71">
        <v>25</v>
      </c>
      <c r="T50" s="71"/>
      <c r="U50" s="71">
        <v>35.5</v>
      </c>
      <c r="V50" s="71"/>
      <c r="W50" s="248">
        <v>11.67</v>
      </c>
      <c r="X50" s="71"/>
      <c r="Y50" s="71">
        <v>5.44</v>
      </c>
      <c r="Z50" s="71"/>
      <c r="AA50" s="71">
        <v>8.16</v>
      </c>
      <c r="AB50" s="71"/>
      <c r="AC50" s="252">
        <v>2.9069040000000004</v>
      </c>
      <c r="AD50" s="71">
        <v>0</v>
      </c>
      <c r="AE50" s="3">
        <f>'OA&amp;GRIDCO'!W50+'Day Ahead IEX PXIL'!M50+RTM!M50</f>
        <v>7.47</v>
      </c>
      <c r="AF50" s="3">
        <f>'OA&amp;GRIDCO'!X50+'Day Ahead IEX PXIL'!N50+RTM!N50</f>
        <v>0</v>
      </c>
      <c r="AG50" s="3">
        <f>'OA&amp;GRIDCO'!AC50+'Day Ahead IEX PXIL'!S50+RTM!S50</f>
        <v>0.62</v>
      </c>
      <c r="AH50" s="3">
        <f>'OA&amp;GRIDCO'!AD50+'Day Ahead IEX PXIL'!T50+RTM!T50</f>
        <v>0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10.31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430.94</v>
      </c>
      <c r="BD50" s="3">
        <f>'OA&amp;GRIDCO'!ER50+'Day Ahead IEX PXIL'!CB50+RTM!CB50</f>
        <v>69.075000000000003</v>
      </c>
      <c r="BE50" s="71">
        <f>'OA&amp;GRIDCO'!OC50+GDAM!U50</f>
        <v>16.96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14.7</v>
      </c>
      <c r="CZ50" s="3">
        <f>'OA&amp;GRIDCO'!IH50+'Day Ahead IEX PXIL'!EJ50+RTM!ED50</f>
        <v>3.6749999999999998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10.31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0.21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31.910848266666701</v>
      </c>
      <c r="ED50" s="70">
        <f>'OA&amp;GRIDCO'!MR50</f>
        <v>0</v>
      </c>
      <c r="EE50" s="70">
        <f>'OA&amp;GRIDCO'!MU50</f>
        <v>13.6</v>
      </c>
      <c r="EF50" s="70">
        <f>'OA&amp;GRIDCO'!MV50</f>
        <v>4.7</v>
      </c>
      <c r="EG50" s="70">
        <f>'OA&amp;GRIDCO'!MY50+'Day Ahead IEX PXIL'!IM50+GDAM!G50+RTM!II50</f>
        <v>2.88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5.15</v>
      </c>
      <c r="ET50" s="70">
        <f>'OA&amp;GRIDCO'!NP50+RTM!HD50+'Day Ahead IEX PXIL'!IZ50</f>
        <v>0</v>
      </c>
      <c r="EU50" s="70">
        <f>RTM!JG50</f>
        <v>1.77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14.75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14.27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1278.2100522666667</v>
      </c>
      <c r="FR50" s="1">
        <f t="shared" si="1"/>
        <v>149.47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9.1</v>
      </c>
      <c r="R51" s="71">
        <v>0.91999999999999993</v>
      </c>
      <c r="S51" s="71">
        <v>25</v>
      </c>
      <c r="T51" s="71"/>
      <c r="U51" s="71">
        <v>35.5</v>
      </c>
      <c r="V51" s="71"/>
      <c r="W51" s="248">
        <v>12.05</v>
      </c>
      <c r="X51" s="71"/>
      <c r="Y51" s="71">
        <v>5.41</v>
      </c>
      <c r="Z51" s="71"/>
      <c r="AA51" s="71">
        <v>8.11</v>
      </c>
      <c r="AB51" s="71"/>
      <c r="AC51" s="252">
        <v>3.2922890000000007</v>
      </c>
      <c r="AD51" s="71">
        <v>0</v>
      </c>
      <c r="AE51" s="3">
        <f>'OA&amp;GRIDCO'!W51+'Day Ahead IEX PXIL'!M51+RTM!M51</f>
        <v>7.47</v>
      </c>
      <c r="AF51" s="3">
        <f>'OA&amp;GRIDCO'!X51+'Day Ahead IEX PXIL'!N51+RTM!N51</f>
        <v>0</v>
      </c>
      <c r="AG51" s="3">
        <f>'OA&amp;GRIDCO'!AC51+'Day Ahead IEX PXIL'!S51+RTM!S51</f>
        <v>0.62</v>
      </c>
      <c r="AH51" s="3">
        <f>'OA&amp;GRIDCO'!AD51+'Day Ahead IEX PXIL'!T51+RTM!T51</f>
        <v>0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41.24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430.94</v>
      </c>
      <c r="BD51" s="3">
        <f>'OA&amp;GRIDCO'!ER51+'Day Ahead IEX PXIL'!CB51+RTM!CB51</f>
        <v>69.075000000000003</v>
      </c>
      <c r="BE51" s="71">
        <f>'OA&amp;GRIDCO'!OC51+GDAM!U51</f>
        <v>22.62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14.7</v>
      </c>
      <c r="CZ51" s="3">
        <f>'OA&amp;GRIDCO'!IH51+'Day Ahead IEX PXIL'!EJ51+RTM!ED51</f>
        <v>3.6749999999999998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10.31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0.21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32.898802400000001</v>
      </c>
      <c r="ED51" s="70">
        <f>'OA&amp;GRIDCO'!MR51</f>
        <v>0</v>
      </c>
      <c r="EE51" s="70">
        <f>'OA&amp;GRIDCO'!MU51</f>
        <v>13.6</v>
      </c>
      <c r="EF51" s="70">
        <f>'OA&amp;GRIDCO'!MV51</f>
        <v>4.7</v>
      </c>
      <c r="EG51" s="70">
        <f>'OA&amp;GRIDCO'!MY51+'Day Ahead IEX PXIL'!IM51+GDAM!G51+RTM!II51</f>
        <v>2.88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6.19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16.079999999999998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14.97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1317.2473914</v>
      </c>
      <c r="FR51" s="1">
        <f t="shared" si="1"/>
        <v>149.47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9.1</v>
      </c>
      <c r="R52" s="71">
        <v>0.91999999999999993</v>
      </c>
      <c r="S52" s="71">
        <v>25</v>
      </c>
      <c r="T52" s="71"/>
      <c r="U52" s="71">
        <v>35.5</v>
      </c>
      <c r="V52" s="71"/>
      <c r="W52" s="248">
        <v>12.05</v>
      </c>
      <c r="X52" s="71"/>
      <c r="Y52" s="71">
        <v>5.68</v>
      </c>
      <c r="Z52" s="71"/>
      <c r="AA52" s="71">
        <v>8.52</v>
      </c>
      <c r="AB52" s="71"/>
      <c r="AC52" s="252">
        <v>4.3878526817268915</v>
      </c>
      <c r="AD52" s="71">
        <v>0</v>
      </c>
      <c r="AE52" s="3">
        <f>'OA&amp;GRIDCO'!W52+'Day Ahead IEX PXIL'!M52+RTM!M52</f>
        <v>7.47</v>
      </c>
      <c r="AF52" s="3">
        <f>'OA&amp;GRIDCO'!X52+'Day Ahead IEX PXIL'!N52+RTM!N52</f>
        <v>0</v>
      </c>
      <c r="AG52" s="3">
        <f>'OA&amp;GRIDCO'!AC52+'Day Ahead IEX PXIL'!S52+RTM!S52</f>
        <v>0.62</v>
      </c>
      <c r="AH52" s="3">
        <f>'OA&amp;GRIDCO'!AD52+'Day Ahead IEX PXIL'!T52+RTM!T52</f>
        <v>0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430.94</v>
      </c>
      <c r="BD52" s="3">
        <f>'OA&amp;GRIDCO'!ER52+'Day Ahead IEX PXIL'!CB52+RTM!CB52</f>
        <v>69.075000000000003</v>
      </c>
      <c r="BE52" s="71">
        <f>'OA&amp;GRIDCO'!OC52+GDAM!U52</f>
        <v>22.62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14.7</v>
      </c>
      <c r="CZ52" s="3">
        <f>'OA&amp;GRIDCO'!IH52+'Day Ahead IEX PXIL'!EJ52+RTM!ED52</f>
        <v>3.6749999999999998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10.31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0.21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34.0041813333333</v>
      </c>
      <c r="ED52" s="70">
        <f>'OA&amp;GRIDCO'!MR52</f>
        <v>0</v>
      </c>
      <c r="EE52" s="70">
        <f>'OA&amp;GRIDCO'!MU52</f>
        <v>13.6</v>
      </c>
      <c r="EF52" s="70">
        <f>'OA&amp;GRIDCO'!MV52</f>
        <v>4.7</v>
      </c>
      <c r="EG52" s="70">
        <f>'OA&amp;GRIDCO'!MY52+'Day Ahead IEX PXIL'!IM52+GDAM!G52+RTM!II52</f>
        <v>2.99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6.19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16.87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15.260000000000002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1280.5803340150601</v>
      </c>
      <c r="FR52" s="1">
        <f t="shared" si="1"/>
        <v>149.47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9.1</v>
      </c>
      <c r="R53" s="71">
        <v>0.91999999999999993</v>
      </c>
      <c r="S53" s="71">
        <v>25</v>
      </c>
      <c r="T53" s="71"/>
      <c r="U53" s="71">
        <v>35.5</v>
      </c>
      <c r="V53" s="71"/>
      <c r="W53" s="248">
        <v>11.88</v>
      </c>
      <c r="X53" s="71"/>
      <c r="Y53" s="71">
        <v>5.72</v>
      </c>
      <c r="Z53" s="71"/>
      <c r="AA53" s="71">
        <v>8.57</v>
      </c>
      <c r="AB53" s="71"/>
      <c r="AC53" s="252">
        <v>4.5036271588173111</v>
      </c>
      <c r="AD53" s="71">
        <v>0</v>
      </c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0.62</v>
      </c>
      <c r="AH53" s="3">
        <f>'OA&amp;GRIDCO'!AD53+'Day Ahead IEX PXIL'!T53+RTM!T53</f>
        <v>0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430.94</v>
      </c>
      <c r="BD53" s="3">
        <f>'OA&amp;GRIDCO'!ER53+'Day Ahead IEX PXIL'!CB53+RTM!CB53</f>
        <v>69.075000000000003</v>
      </c>
      <c r="BE53" s="71">
        <f>'OA&amp;GRIDCO'!OC53+GDAM!U53</f>
        <v>22.62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14.7</v>
      </c>
      <c r="CZ53" s="3">
        <f>'OA&amp;GRIDCO'!IH53+'Day Ahead IEX PXIL'!EJ53+RTM!ED53</f>
        <v>3.6749999999999998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10.31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0.21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34.818587066666701</v>
      </c>
      <c r="ED53" s="70">
        <f>'OA&amp;GRIDCO'!MR53</f>
        <v>0</v>
      </c>
      <c r="EE53" s="70">
        <f>'OA&amp;GRIDCO'!MU53</f>
        <v>13.6</v>
      </c>
      <c r="EF53" s="70">
        <f>'OA&amp;GRIDCO'!MV53</f>
        <v>4.7</v>
      </c>
      <c r="EG53" s="70">
        <f>'OA&amp;GRIDCO'!MY53+'Day Ahead IEX PXIL'!IM53+GDAM!G53+RTM!II53</f>
        <v>3.22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6.19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16.86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0.11</v>
      </c>
      <c r="FD53" s="70">
        <f>RTM!JX53</f>
        <v>0</v>
      </c>
      <c r="FE53" s="70">
        <f>GDAM!AE53+'OA&amp;GRIDCO'!OU53</f>
        <v>15.49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1274.4815142254838</v>
      </c>
      <c r="FR53" s="1">
        <f t="shared" si="1"/>
        <v>149.47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9.1</v>
      </c>
      <c r="R54" s="71">
        <v>0.91999999999999993</v>
      </c>
      <c r="S54" s="71">
        <v>25</v>
      </c>
      <c r="T54" s="71"/>
      <c r="U54" s="71">
        <v>35.5</v>
      </c>
      <c r="V54" s="71"/>
      <c r="W54" s="248">
        <v>11.92</v>
      </c>
      <c r="X54" s="71"/>
      <c r="Y54" s="71">
        <v>5.86</v>
      </c>
      <c r="Z54" s="71"/>
      <c r="AA54" s="71">
        <v>8.7799999999999994</v>
      </c>
      <c r="AB54" s="71"/>
      <c r="AC54" s="252">
        <v>4.55</v>
      </c>
      <c r="AD54" s="71">
        <v>0</v>
      </c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0.62</v>
      </c>
      <c r="AH54" s="3">
        <f>'OA&amp;GRIDCO'!AD54+'Day Ahead IEX PXIL'!T54+RTM!T54</f>
        <v>0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430.94</v>
      </c>
      <c r="BD54" s="3">
        <f>'OA&amp;GRIDCO'!ER54+'Day Ahead IEX PXIL'!CB54+RTM!CB54</f>
        <v>69.075000000000003</v>
      </c>
      <c r="BE54" s="71">
        <f>'OA&amp;GRIDCO'!OC54+GDAM!U54</f>
        <v>22.62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14.7</v>
      </c>
      <c r="CZ54" s="3">
        <f>'OA&amp;GRIDCO'!IH54+'Day Ahead IEX PXIL'!EJ54+RTM!ED54</f>
        <v>3.6749999999999998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10.31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0.21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35.516355333333301</v>
      </c>
      <c r="ED54" s="70">
        <f>'OA&amp;GRIDCO'!MR54</f>
        <v>0</v>
      </c>
      <c r="EE54" s="70">
        <f>'OA&amp;GRIDCO'!MU54</f>
        <v>13.6</v>
      </c>
      <c r="EF54" s="70">
        <f>'OA&amp;GRIDCO'!MV54</f>
        <v>4.7</v>
      </c>
      <c r="EG54" s="70">
        <f>'OA&amp;GRIDCO'!MY54+'Day Ahead IEX PXIL'!IM54+GDAM!G54+RTM!II54</f>
        <v>3.32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6.19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16.940000000000001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0.23</v>
      </c>
      <c r="FD54" s="70">
        <f>RTM!JX54</f>
        <v>0</v>
      </c>
      <c r="FE54" s="70">
        <f>GDAM!AE54+'OA&amp;GRIDCO'!OU54</f>
        <v>15.49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1276.4156553333332</v>
      </c>
      <c r="FR54" s="1">
        <f t="shared" si="1"/>
        <v>149.47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9.1</v>
      </c>
      <c r="R55" s="71">
        <v>0.91999999999999993</v>
      </c>
      <c r="S55" s="71">
        <v>25</v>
      </c>
      <c r="T55" s="71"/>
      <c r="U55" s="71">
        <v>35.5</v>
      </c>
      <c r="V55" s="71"/>
      <c r="W55" s="248">
        <v>11.97</v>
      </c>
      <c r="X55" s="71"/>
      <c r="Y55" s="71">
        <v>5.87</v>
      </c>
      <c r="Z55" s="71"/>
      <c r="AA55" s="71">
        <v>8.8000000000000007</v>
      </c>
      <c r="AB55" s="71"/>
      <c r="AC55" s="252">
        <v>4.57</v>
      </c>
      <c r="AD55" s="71">
        <v>0</v>
      </c>
      <c r="AE55" s="3">
        <f>'OA&amp;GRIDCO'!W55+'Day Ahead IEX PXIL'!M55+RTM!M55</f>
        <v>2.8</v>
      </c>
      <c r="AF55" s="3">
        <f>'OA&amp;GRIDCO'!X55+'Day Ahead IEX PXIL'!N55+RTM!N55</f>
        <v>0</v>
      </c>
      <c r="AG55" s="3">
        <f>'OA&amp;GRIDCO'!AC55+'Day Ahead IEX PXIL'!S55+RTM!S55</f>
        <v>0.62</v>
      </c>
      <c r="AH55" s="3">
        <f>'OA&amp;GRIDCO'!AD55+'Day Ahead IEX PXIL'!T55+RTM!T55</f>
        <v>0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41.24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430.94</v>
      </c>
      <c r="BD55" s="3">
        <f>'OA&amp;GRIDCO'!ER55+'Day Ahead IEX PXIL'!CB55+RTM!CB55</f>
        <v>69.075000000000003</v>
      </c>
      <c r="BE55" s="71">
        <f>'OA&amp;GRIDCO'!OC55+GDAM!U55</f>
        <v>22.62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14.7</v>
      </c>
      <c r="CZ55" s="3">
        <f>'OA&amp;GRIDCO'!IH55+'Day Ahead IEX PXIL'!EJ55+RTM!ED55</f>
        <v>3.6749999999999998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10.31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0.21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36.057621066666698</v>
      </c>
      <c r="ED55" s="70">
        <f>'OA&amp;GRIDCO'!MR55</f>
        <v>0</v>
      </c>
      <c r="EE55" s="70">
        <f>'OA&amp;GRIDCO'!MU55</f>
        <v>13.6</v>
      </c>
      <c r="EF55" s="70">
        <f>'OA&amp;GRIDCO'!MV55</f>
        <v>4.7</v>
      </c>
      <c r="EG55" s="70">
        <f>'OA&amp;GRIDCO'!MY55+'Day Ahead IEX PXIL'!IM55+GDAM!G55+RTM!II55</f>
        <v>2.66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6.19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17.23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0.33</v>
      </c>
      <c r="FD55" s="70">
        <f>RTM!JX55</f>
        <v>0</v>
      </c>
      <c r="FE55" s="70">
        <f>GDAM!AE55+'OA&amp;GRIDCO'!OU55</f>
        <v>15.49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1321.2269210666668</v>
      </c>
      <c r="FR55" s="1">
        <f t="shared" si="1"/>
        <v>149.47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9.1</v>
      </c>
      <c r="R56" s="71">
        <v>0.91999999999999993</v>
      </c>
      <c r="S56" s="71">
        <v>25</v>
      </c>
      <c r="T56" s="71"/>
      <c r="U56" s="71">
        <v>35.5</v>
      </c>
      <c r="V56" s="71"/>
      <c r="W56" s="248">
        <v>11.59</v>
      </c>
      <c r="X56" s="71"/>
      <c r="Y56" s="71">
        <v>5.89</v>
      </c>
      <c r="Z56" s="71"/>
      <c r="AA56" s="71">
        <v>8.83</v>
      </c>
      <c r="AB56" s="71"/>
      <c r="AC56" s="252">
        <v>4.59</v>
      </c>
      <c r="AD56" s="71">
        <v>0</v>
      </c>
      <c r="AE56" s="3">
        <f>'OA&amp;GRIDCO'!W56+'Day Ahead IEX PXIL'!M56+RTM!M56</f>
        <v>4.67</v>
      </c>
      <c r="AF56" s="3">
        <f>'OA&amp;GRIDCO'!X56+'Day Ahead IEX PXIL'!N56+RTM!N56</f>
        <v>0</v>
      </c>
      <c r="AG56" s="3">
        <f>'OA&amp;GRIDCO'!AC56+'Day Ahead IEX PXIL'!S56+RTM!S56</f>
        <v>0.62</v>
      </c>
      <c r="AH56" s="3">
        <f>'OA&amp;GRIDCO'!AD56+'Day Ahead IEX PXIL'!T56+RTM!T56</f>
        <v>0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430.94</v>
      </c>
      <c r="BD56" s="3">
        <f>'OA&amp;GRIDCO'!ER56+'Day Ahead IEX PXIL'!CB56+RTM!CB56</f>
        <v>69.075000000000003</v>
      </c>
      <c r="BE56" s="71">
        <f>'OA&amp;GRIDCO'!OC56+GDAM!U56</f>
        <v>22.62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14.7</v>
      </c>
      <c r="CZ56" s="3">
        <f>'OA&amp;GRIDCO'!IH56+'Day Ahead IEX PXIL'!EJ56+RTM!ED56</f>
        <v>3.6749999999999998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10.31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29.700000000000003</v>
      </c>
      <c r="DP56" s="70">
        <f>'OA&amp;GRIDCO'!LV56+'Day Ahead IEX PXIL'!HP56+RTM!IV56</f>
        <v>0</v>
      </c>
      <c r="DQ56" s="70">
        <f>RTM!HK56</f>
        <v>0.21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36.2798077333333</v>
      </c>
      <c r="ED56" s="70">
        <f>'OA&amp;GRIDCO'!MR56</f>
        <v>0</v>
      </c>
      <c r="EE56" s="70">
        <f>'OA&amp;GRIDCO'!MU56</f>
        <v>13.6</v>
      </c>
      <c r="EF56" s="70">
        <f>'OA&amp;GRIDCO'!MV56</f>
        <v>4.7</v>
      </c>
      <c r="EG56" s="70">
        <f>'OA&amp;GRIDCO'!MY56+'Day Ahead IEX PXIL'!IM56+GDAM!G56+RTM!II56</f>
        <v>2.44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6.19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17.240000000000002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0.56000000000000005</v>
      </c>
      <c r="FD56" s="70">
        <f>RTM!JX56</f>
        <v>0</v>
      </c>
      <c r="FE56" s="70">
        <f>GDAM!AE56+'OA&amp;GRIDCO'!OU56</f>
        <v>15.49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1279.3551077333332</v>
      </c>
      <c r="FR56" s="1">
        <f t="shared" si="1"/>
        <v>149.47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9.1</v>
      </c>
      <c r="R57" s="71">
        <v>0.91999999999999993</v>
      </c>
      <c r="S57" s="71">
        <v>25</v>
      </c>
      <c r="T57" s="71"/>
      <c r="U57" s="71">
        <v>35.5</v>
      </c>
      <c r="V57" s="71"/>
      <c r="W57" s="248">
        <v>10.98</v>
      </c>
      <c r="X57" s="71"/>
      <c r="Y57" s="71">
        <v>5.75</v>
      </c>
      <c r="Z57" s="71"/>
      <c r="AA57" s="71">
        <v>8.6300000000000008</v>
      </c>
      <c r="AB57" s="71"/>
      <c r="AC57" s="252">
        <v>4.6100000000000003</v>
      </c>
      <c r="AD57" s="71">
        <v>0</v>
      </c>
      <c r="AE57" s="3">
        <f>'OA&amp;GRIDCO'!W57+'Day Ahead IEX PXIL'!M57+RTM!M57</f>
        <v>7.48</v>
      </c>
      <c r="AF57" s="3">
        <f>'OA&amp;GRIDCO'!X57+'Day Ahead IEX PXIL'!N57+RTM!N57</f>
        <v>0</v>
      </c>
      <c r="AG57" s="3">
        <f>'OA&amp;GRIDCO'!AC57+'Day Ahead IEX PXIL'!S57+RTM!S57</f>
        <v>0.62</v>
      </c>
      <c r="AH57" s="3">
        <f>'OA&amp;GRIDCO'!AD57+'Day Ahead IEX PXIL'!T57+RTM!T57</f>
        <v>0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20.62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430.94</v>
      </c>
      <c r="BD57" s="3">
        <f>'OA&amp;GRIDCO'!ER57+'Day Ahead IEX PXIL'!CB57+RTM!CB57</f>
        <v>69.075000000000003</v>
      </c>
      <c r="BE57" s="71">
        <f>'OA&amp;GRIDCO'!OC57+GDAM!U57</f>
        <v>22.62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14.7</v>
      </c>
      <c r="CZ57" s="3">
        <f>'OA&amp;GRIDCO'!IH57+'Day Ahead IEX PXIL'!EJ57+RTM!ED57</f>
        <v>3.6749999999999998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29.700000000000003</v>
      </c>
      <c r="DP57" s="70">
        <f>'OA&amp;GRIDCO'!LV57+'Day Ahead IEX PXIL'!HP57+RTM!IV57</f>
        <v>0</v>
      </c>
      <c r="DQ57" s="70">
        <f>RTM!HK57</f>
        <v>0.21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36.514068133333303</v>
      </c>
      <c r="ED57" s="70">
        <f>'OA&amp;GRIDCO'!MR57</f>
        <v>0</v>
      </c>
      <c r="EE57" s="70">
        <f>'OA&amp;GRIDCO'!MU57</f>
        <v>13.6</v>
      </c>
      <c r="EF57" s="70">
        <f>'OA&amp;GRIDCO'!MV57</f>
        <v>4.7</v>
      </c>
      <c r="EG57" s="70">
        <f>'OA&amp;GRIDCO'!MY57+'Day Ahead IEX PXIL'!IM57+GDAM!G57+RTM!II57</f>
        <v>2.2200000000000002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6.19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16.72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1</v>
      </c>
      <c r="FD57" s="70">
        <f>RTM!JX57</f>
        <v>0</v>
      </c>
      <c r="FE57" s="70">
        <f>GDAM!AE57+'OA&amp;GRIDCO'!OU57</f>
        <v>15.49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1300.9503681333333</v>
      </c>
      <c r="FR57" s="1">
        <f t="shared" si="1"/>
        <v>149.47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9.1</v>
      </c>
      <c r="R58" s="71">
        <v>0.91999999999999993</v>
      </c>
      <c r="S58" s="71">
        <v>25</v>
      </c>
      <c r="T58" s="71"/>
      <c r="U58" s="71">
        <v>35.5</v>
      </c>
      <c r="V58" s="71"/>
      <c r="W58" s="248">
        <v>10.46</v>
      </c>
      <c r="X58" s="71"/>
      <c r="Y58" s="71">
        <v>5.5</v>
      </c>
      <c r="Z58" s="71"/>
      <c r="AA58" s="71">
        <v>8.24</v>
      </c>
      <c r="AB58" s="71"/>
      <c r="AC58" s="252">
        <v>4.63</v>
      </c>
      <c r="AD58" s="71">
        <v>0</v>
      </c>
      <c r="AE58" s="3">
        <f>'OA&amp;GRIDCO'!W58+'Day Ahead IEX PXIL'!M58+RTM!M58</f>
        <v>7.48</v>
      </c>
      <c r="AF58" s="3">
        <f>'OA&amp;GRIDCO'!X58+'Day Ahead IEX PXIL'!N58+RTM!N58</f>
        <v>0</v>
      </c>
      <c r="AG58" s="3">
        <f>'OA&amp;GRIDCO'!AC58+'Day Ahead IEX PXIL'!S58+RTM!S58</f>
        <v>0.62</v>
      </c>
      <c r="AH58" s="3">
        <f>'OA&amp;GRIDCO'!AD58+'Day Ahead IEX PXIL'!T58+RTM!T58</f>
        <v>0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61.86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430.94</v>
      </c>
      <c r="BD58" s="3">
        <f>'OA&amp;GRIDCO'!ER58+'Day Ahead IEX PXIL'!CB58+RTM!CB58</f>
        <v>69.075000000000003</v>
      </c>
      <c r="BE58" s="71">
        <f>'OA&amp;GRIDCO'!OC58+GDAM!U58</f>
        <v>22.62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14.7</v>
      </c>
      <c r="CZ58" s="3">
        <f>'OA&amp;GRIDCO'!IH58+'Day Ahead IEX PXIL'!EJ58+RTM!ED58</f>
        <v>3.6749999999999998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29.700000000000003</v>
      </c>
      <c r="DP58" s="70">
        <f>'OA&amp;GRIDCO'!LV58+'Day Ahead IEX PXIL'!HP58+RTM!IV58</f>
        <v>0</v>
      </c>
      <c r="DQ58" s="70">
        <f>RTM!HK58</f>
        <v>0.21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36.316629533333298</v>
      </c>
      <c r="ED58" s="70">
        <f>'OA&amp;GRIDCO'!MR58</f>
        <v>0</v>
      </c>
      <c r="EE58" s="70">
        <f>'OA&amp;GRIDCO'!MU58</f>
        <v>13.6</v>
      </c>
      <c r="EF58" s="70">
        <f>'OA&amp;GRIDCO'!MV58</f>
        <v>4.7</v>
      </c>
      <c r="EG58" s="70">
        <f>'OA&amp;GRIDCO'!MY58+'Day Ahead IEX PXIL'!IM58+GDAM!G58+RTM!II58</f>
        <v>1.77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6.19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17.260000000000002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1.22</v>
      </c>
      <c r="FD58" s="70">
        <f>RTM!JX58</f>
        <v>0</v>
      </c>
      <c r="FE58" s="70">
        <f>GDAM!AE58+'OA&amp;GRIDCO'!OU58</f>
        <v>15.49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1341.3959295333334</v>
      </c>
      <c r="FR58" s="1">
        <f t="shared" si="1"/>
        <v>149.47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9.1</v>
      </c>
      <c r="R59" s="71">
        <v>0.91999999999999993</v>
      </c>
      <c r="S59" s="71">
        <v>25</v>
      </c>
      <c r="T59" s="71"/>
      <c r="U59" s="71">
        <v>35.5</v>
      </c>
      <c r="V59" s="71"/>
      <c r="W59" s="248">
        <v>9.99</v>
      </c>
      <c r="X59" s="71"/>
      <c r="Y59" s="71">
        <v>5.42</v>
      </c>
      <c r="Z59" s="71"/>
      <c r="AA59" s="71">
        <v>8.1199999999999992</v>
      </c>
      <c r="AB59" s="71"/>
      <c r="AC59" s="252">
        <v>4.66</v>
      </c>
      <c r="AD59" s="71">
        <v>0</v>
      </c>
      <c r="AE59" s="3">
        <f>'OA&amp;GRIDCO'!W59+'Day Ahead IEX PXIL'!M59+RTM!M59</f>
        <v>7.47</v>
      </c>
      <c r="AF59" s="3">
        <f>'OA&amp;GRIDCO'!X59+'Day Ahead IEX PXIL'!N59+RTM!N59</f>
        <v>0</v>
      </c>
      <c r="AG59" s="3">
        <f>'OA&amp;GRIDCO'!AC59+'Day Ahead IEX PXIL'!S59+RTM!S59</f>
        <v>0.62</v>
      </c>
      <c r="AH59" s="3">
        <f>'OA&amp;GRIDCO'!AD59+'Day Ahead IEX PXIL'!T59+RTM!T59</f>
        <v>0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430.94</v>
      </c>
      <c r="BD59" s="3">
        <f>'OA&amp;GRIDCO'!ER59+'Day Ahead IEX PXIL'!CB59+RTM!CB59</f>
        <v>69.075000000000003</v>
      </c>
      <c r="BE59" s="71">
        <f>'OA&amp;GRIDCO'!OC59+GDAM!U59</f>
        <v>22.62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1.03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14.7</v>
      </c>
      <c r="CZ59" s="3">
        <f>'OA&amp;GRIDCO'!IH59+'Day Ahead IEX PXIL'!EJ59+RTM!ED59</f>
        <v>3.6749999999999998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29.700000000000003</v>
      </c>
      <c r="DP59" s="70">
        <f>'OA&amp;GRIDCO'!LV59+'Day Ahead IEX PXIL'!HP59+RTM!IV59</f>
        <v>0</v>
      </c>
      <c r="DQ59" s="70">
        <f>RTM!HK59</f>
        <v>0.21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36.146610266666698</v>
      </c>
      <c r="ED59" s="70">
        <f>'OA&amp;GRIDCO'!MR59</f>
        <v>0</v>
      </c>
      <c r="EE59" s="70">
        <f>'OA&amp;GRIDCO'!MU59</f>
        <v>13.6</v>
      </c>
      <c r="EF59" s="70">
        <f>'OA&amp;GRIDCO'!MV59</f>
        <v>4.7</v>
      </c>
      <c r="EG59" s="70">
        <f>'OA&amp;GRIDCO'!MY59+'Day Ahead IEX PXIL'!IM59+GDAM!G59+RTM!II59</f>
        <v>2.2200000000000002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6.19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17.23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1.55</v>
      </c>
      <c r="FD59" s="70">
        <f>RTM!JX59</f>
        <v>0</v>
      </c>
      <c r="FE59" s="70">
        <f>GDAM!AE59+'OA&amp;GRIDCO'!OU59</f>
        <v>15.49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1279.5629102666669</v>
      </c>
      <c r="FR59" s="1">
        <f t="shared" si="1"/>
        <v>149.47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9.1</v>
      </c>
      <c r="R60" s="71">
        <v>0.91999999999999993</v>
      </c>
      <c r="S60" s="71">
        <v>25</v>
      </c>
      <c r="T60" s="71"/>
      <c r="U60" s="71">
        <v>35.5</v>
      </c>
      <c r="V60" s="71"/>
      <c r="W60" s="248">
        <v>10.4</v>
      </c>
      <c r="X60" s="71"/>
      <c r="Y60" s="71">
        <v>5.2</v>
      </c>
      <c r="Z60" s="71"/>
      <c r="AA60" s="71">
        <v>7.79</v>
      </c>
      <c r="AB60" s="71"/>
      <c r="AC60" s="252">
        <v>4.5599999999999996</v>
      </c>
      <c r="AD60" s="71">
        <v>0</v>
      </c>
      <c r="AE60" s="3">
        <f>'OA&amp;GRIDCO'!W60+'Day Ahead IEX PXIL'!M60+RTM!M60</f>
        <v>7.47</v>
      </c>
      <c r="AF60" s="3">
        <f>'OA&amp;GRIDCO'!X60+'Day Ahead IEX PXIL'!N60+RTM!N60</f>
        <v>0</v>
      </c>
      <c r="AG60" s="3">
        <f>'OA&amp;GRIDCO'!AC60+'Day Ahead IEX PXIL'!S60+RTM!S60</f>
        <v>0.62</v>
      </c>
      <c r="AH60" s="3">
        <f>'OA&amp;GRIDCO'!AD60+'Day Ahead IEX PXIL'!T60+RTM!T60</f>
        <v>0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430.94</v>
      </c>
      <c r="BD60" s="3">
        <f>'OA&amp;GRIDCO'!ER60+'Day Ahead IEX PXIL'!CB60+RTM!CB60</f>
        <v>69.075000000000003</v>
      </c>
      <c r="BE60" s="71">
        <f>'OA&amp;GRIDCO'!OC60+GDAM!U60</f>
        <v>22.62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1.03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14.7</v>
      </c>
      <c r="CZ60" s="3">
        <f>'OA&amp;GRIDCO'!IH60+'Day Ahead IEX PXIL'!EJ60+RTM!ED60</f>
        <v>3.6749999999999998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29.700000000000003</v>
      </c>
      <c r="DP60" s="70">
        <f>'OA&amp;GRIDCO'!LV60+'Day Ahead IEX PXIL'!HP60+RTM!IV60</f>
        <v>0</v>
      </c>
      <c r="DQ60" s="70">
        <f>RTM!HK60</f>
        <v>0.21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</v>
      </c>
      <c r="ED60" s="70">
        <f>'OA&amp;GRIDCO'!MR60</f>
        <v>0</v>
      </c>
      <c r="EE60" s="70">
        <f>'OA&amp;GRIDCO'!MU60</f>
        <v>13.6</v>
      </c>
      <c r="EF60" s="70">
        <f>'OA&amp;GRIDCO'!MV60</f>
        <v>4.7</v>
      </c>
      <c r="EG60" s="70">
        <f>'OA&amp;GRIDCO'!MY60+'Day Ahead IEX PXIL'!IM60+GDAM!G60+RTM!II60</f>
        <v>2.88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6.19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17.190000000000001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1.88</v>
      </c>
      <c r="FD60" s="70">
        <f>RTM!JX60</f>
        <v>0</v>
      </c>
      <c r="FE60" s="70">
        <f>GDAM!AE60+'OA&amp;GRIDCO'!OU60</f>
        <v>14.25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1277.8863000000001</v>
      </c>
      <c r="FR60" s="1">
        <f t="shared" si="1"/>
        <v>149.47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9.1</v>
      </c>
      <c r="R61" s="71">
        <v>0.91999999999999993</v>
      </c>
      <c r="S61" s="71">
        <v>25</v>
      </c>
      <c r="T61" s="71"/>
      <c r="U61" s="71">
        <v>35.5</v>
      </c>
      <c r="V61" s="71"/>
      <c r="W61" s="248">
        <v>10.91</v>
      </c>
      <c r="X61" s="71"/>
      <c r="Y61" s="71">
        <v>4.99</v>
      </c>
      <c r="Z61" s="71"/>
      <c r="AA61" s="71">
        <v>7.48</v>
      </c>
      <c r="AB61" s="71"/>
      <c r="AC61" s="252">
        <v>4.47</v>
      </c>
      <c r="AD61" s="71">
        <v>0</v>
      </c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0.62</v>
      </c>
      <c r="AH61" s="3">
        <f>'OA&amp;GRIDCO'!AD61+'Day Ahead IEX PXIL'!T61+RTM!T61</f>
        <v>0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51.55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430.94</v>
      </c>
      <c r="BD61" s="3">
        <f>'OA&amp;GRIDCO'!ER61+'Day Ahead IEX PXIL'!CB61+RTM!CB61</f>
        <v>69.075000000000003</v>
      </c>
      <c r="BE61" s="71">
        <f>'OA&amp;GRIDCO'!OC61+GDAM!U61</f>
        <v>22.62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1.03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14.7</v>
      </c>
      <c r="CZ61" s="3">
        <f>'OA&amp;GRIDCO'!IH61+'Day Ahead IEX PXIL'!EJ61+RTM!ED61</f>
        <v>3.6749999999999998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29.700000000000003</v>
      </c>
      <c r="DP61" s="70">
        <f>'OA&amp;GRIDCO'!LV61+'Day Ahead IEX PXIL'!HP61+RTM!IV61</f>
        <v>0</v>
      </c>
      <c r="DQ61" s="70">
        <f>RTM!HK61</f>
        <v>0.21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34.6</v>
      </c>
      <c r="ED61" s="70">
        <f>'OA&amp;GRIDCO'!MR61</f>
        <v>0</v>
      </c>
      <c r="EE61" s="70">
        <f>'OA&amp;GRIDCO'!MU61</f>
        <v>13.6</v>
      </c>
      <c r="EF61" s="70">
        <f>'OA&amp;GRIDCO'!MV61</f>
        <v>4.7</v>
      </c>
      <c r="EG61" s="70">
        <f>'OA&amp;GRIDCO'!MY61+'Day Ahead IEX PXIL'!IM61+GDAM!G61+RTM!II61</f>
        <v>2.44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6.19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17.23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2.2200000000000002</v>
      </c>
      <c r="FD61" s="70">
        <f>RTM!JX61</f>
        <v>0</v>
      </c>
      <c r="FE61" s="70">
        <f>GDAM!AE61+'OA&amp;GRIDCO'!OU61</f>
        <v>14.520000000000001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1322.4293</v>
      </c>
      <c r="FR61" s="1">
        <f t="shared" si="1"/>
        <v>149.47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9.1</v>
      </c>
      <c r="R62" s="71">
        <v>0.91999999999999993</v>
      </c>
      <c r="S62" s="71">
        <v>25</v>
      </c>
      <c r="T62" s="71"/>
      <c r="U62" s="71">
        <v>35.5</v>
      </c>
      <c r="V62" s="71"/>
      <c r="W62" s="248">
        <v>11.1</v>
      </c>
      <c r="X62" s="71"/>
      <c r="Y62" s="71">
        <v>4.99</v>
      </c>
      <c r="Z62" s="71"/>
      <c r="AA62" s="71">
        <v>7.48</v>
      </c>
      <c r="AB62" s="71"/>
      <c r="AC62" s="252">
        <v>4.3499999999999996</v>
      </c>
      <c r="AD62" s="71">
        <v>0</v>
      </c>
      <c r="AE62" s="3">
        <f>'OA&amp;GRIDCO'!W62+'Day Ahead IEX PXIL'!M62+RTM!M62</f>
        <v>7.47</v>
      </c>
      <c r="AF62" s="3">
        <f>'OA&amp;GRIDCO'!X62+'Day Ahead IEX PXIL'!N62+RTM!N62</f>
        <v>0</v>
      </c>
      <c r="AG62" s="3">
        <f>'OA&amp;GRIDCO'!AC62+'Day Ahead IEX PXIL'!S62+RTM!S62</f>
        <v>0.62</v>
      </c>
      <c r="AH62" s="3">
        <f>'OA&amp;GRIDCO'!AD62+'Day Ahead IEX PXIL'!T62+RTM!T62</f>
        <v>0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72.16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430.94</v>
      </c>
      <c r="BD62" s="3">
        <f>'OA&amp;GRIDCO'!ER62+'Day Ahead IEX PXIL'!CB62+RTM!CB62</f>
        <v>69.075000000000003</v>
      </c>
      <c r="BE62" s="71">
        <f>'OA&amp;GRIDCO'!OC62+GDAM!U62</f>
        <v>22.62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1.55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14.7</v>
      </c>
      <c r="CZ62" s="3">
        <f>'OA&amp;GRIDCO'!IH62+'Day Ahead IEX PXIL'!EJ62+RTM!ED62</f>
        <v>3.6749999999999998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29.700000000000003</v>
      </c>
      <c r="DP62" s="70">
        <f>'OA&amp;GRIDCO'!LV62+'Day Ahead IEX PXIL'!HP62+RTM!IV62</f>
        <v>0</v>
      </c>
      <c r="DQ62" s="70">
        <f>RTM!HK62</f>
        <v>0.21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33.9</v>
      </c>
      <c r="ED62" s="70">
        <f>'OA&amp;GRIDCO'!MR62</f>
        <v>0</v>
      </c>
      <c r="EE62" s="70">
        <f>'OA&amp;GRIDCO'!MU62</f>
        <v>13.6</v>
      </c>
      <c r="EF62" s="70">
        <f>'OA&amp;GRIDCO'!MV62</f>
        <v>4.7</v>
      </c>
      <c r="EG62" s="70">
        <f>'OA&amp;GRIDCO'!MY62+'Day Ahead IEX PXIL'!IM62+GDAM!G62+RTM!II62</f>
        <v>2.2200000000000002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6.19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17.149999999999999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2.44</v>
      </c>
      <c r="FD62" s="70">
        <f>RTM!JX62</f>
        <v>0</v>
      </c>
      <c r="FE62" s="70">
        <f>GDAM!AE62+'OA&amp;GRIDCO'!OU62</f>
        <v>15.49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1350.8983000000003</v>
      </c>
      <c r="FR62" s="1">
        <f t="shared" si="1"/>
        <v>149.47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9.1</v>
      </c>
      <c r="R63" s="71">
        <v>0.91999999999999993</v>
      </c>
      <c r="S63" s="71">
        <v>25</v>
      </c>
      <c r="T63" s="71"/>
      <c r="U63" s="71">
        <v>35.5</v>
      </c>
      <c r="V63" s="71"/>
      <c r="W63" s="248">
        <v>11.59</v>
      </c>
      <c r="X63" s="71"/>
      <c r="Y63" s="71">
        <v>4.5</v>
      </c>
      <c r="Z63" s="71"/>
      <c r="AA63" s="71">
        <v>6.74</v>
      </c>
      <c r="AB63" s="71"/>
      <c r="AC63" s="252">
        <v>4.3068105477635985</v>
      </c>
      <c r="AD63" s="71">
        <v>0</v>
      </c>
      <c r="AE63" s="3">
        <f>'OA&amp;GRIDCO'!W63+'Day Ahead IEX PXIL'!M63+RTM!M63</f>
        <v>7.47</v>
      </c>
      <c r="AF63" s="3">
        <f>'OA&amp;GRIDCO'!X63+'Day Ahead IEX PXIL'!N63+RTM!N63</f>
        <v>0</v>
      </c>
      <c r="AG63" s="3">
        <f>'OA&amp;GRIDCO'!AC63+'Day Ahead IEX PXIL'!S63+RTM!S63</f>
        <v>0.62</v>
      </c>
      <c r="AH63" s="3">
        <f>'OA&amp;GRIDCO'!AD63+'Day Ahead IEX PXIL'!T63+RTM!T63</f>
        <v>0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430.94</v>
      </c>
      <c r="BD63" s="3">
        <f>'OA&amp;GRIDCO'!ER63+'Day Ahead IEX PXIL'!CB63+RTM!CB63</f>
        <v>69.075000000000003</v>
      </c>
      <c r="BE63" s="71">
        <f>'OA&amp;GRIDCO'!OC63+GDAM!U63</f>
        <v>22.62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1.55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14.7</v>
      </c>
      <c r="CZ63" s="3">
        <f>'OA&amp;GRIDCO'!IH63+'Day Ahead IEX PXIL'!EJ63+RTM!ED63</f>
        <v>3.6749999999999998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29.700000000000003</v>
      </c>
      <c r="DP63" s="70">
        <f>'OA&amp;GRIDCO'!LV63+'Day Ahead IEX PXIL'!HP63+RTM!IV63</f>
        <v>0</v>
      </c>
      <c r="DQ63" s="70">
        <f>RTM!HK63</f>
        <v>0.21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32.9</v>
      </c>
      <c r="ED63" s="70">
        <f>'OA&amp;GRIDCO'!MR63</f>
        <v>0</v>
      </c>
      <c r="EE63" s="70">
        <f>'OA&amp;GRIDCO'!MU63</f>
        <v>13.6</v>
      </c>
      <c r="EF63" s="70">
        <f>'OA&amp;GRIDCO'!MV63</f>
        <v>4.7</v>
      </c>
      <c r="EG63" s="70">
        <f>'OA&amp;GRIDCO'!MY63+'Day Ahead IEX PXIL'!IM63+GDAM!G63+RTM!II63</f>
        <v>2.2200000000000002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6.19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16.91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2.5499999999999998</v>
      </c>
      <c r="FD63" s="70">
        <f>RTM!JX63</f>
        <v>0</v>
      </c>
      <c r="FE63" s="70">
        <f>GDAM!AE63+'OA&amp;GRIDCO'!OU63</f>
        <v>15.49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1285.9731105477636</v>
      </c>
      <c r="FR63" s="1">
        <f t="shared" si="1"/>
        <v>149.47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9.1</v>
      </c>
      <c r="R64" s="71">
        <v>0.91999999999999993</v>
      </c>
      <c r="S64" s="71">
        <v>25</v>
      </c>
      <c r="T64" s="71"/>
      <c r="U64" s="71">
        <v>35.5</v>
      </c>
      <c r="V64" s="71"/>
      <c r="W64" s="248">
        <v>11.19</v>
      </c>
      <c r="X64" s="71"/>
      <c r="Y64" s="71">
        <v>4.3600000000000003</v>
      </c>
      <c r="Z64" s="71"/>
      <c r="AA64" s="71">
        <v>6.53</v>
      </c>
      <c r="AB64" s="71"/>
      <c r="AC64" s="252">
        <v>4.2141909660912642</v>
      </c>
      <c r="AD64" s="71">
        <v>0</v>
      </c>
      <c r="AE64" s="3">
        <f>'OA&amp;GRIDCO'!W64+'Day Ahead IEX PXIL'!M64+RTM!M64</f>
        <v>7.47</v>
      </c>
      <c r="AF64" s="3">
        <f>'OA&amp;GRIDCO'!X64+'Day Ahead IEX PXIL'!N64+RTM!N64</f>
        <v>0</v>
      </c>
      <c r="AG64" s="3">
        <f>'OA&amp;GRIDCO'!AC64+'Day Ahead IEX PXIL'!S64+RTM!S64</f>
        <v>0.62</v>
      </c>
      <c r="AH64" s="3">
        <f>'OA&amp;GRIDCO'!AD64+'Day Ahead IEX PXIL'!T64+RTM!T64</f>
        <v>0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20.62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430.94</v>
      </c>
      <c r="BD64" s="3">
        <f>'OA&amp;GRIDCO'!ER64+'Day Ahead IEX PXIL'!CB64+RTM!CB64</f>
        <v>69.075000000000003</v>
      </c>
      <c r="BE64" s="71">
        <f>'OA&amp;GRIDCO'!OC64+GDAM!U64</f>
        <v>22.62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1.03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14.7</v>
      </c>
      <c r="CZ64" s="3">
        <f>'OA&amp;GRIDCO'!IH64+'Day Ahead IEX PXIL'!EJ64+RTM!ED64</f>
        <v>3.6749999999999998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29.700000000000003</v>
      </c>
      <c r="DP64" s="70">
        <f>'OA&amp;GRIDCO'!LV64+'Day Ahead IEX PXIL'!HP64+RTM!IV64</f>
        <v>0</v>
      </c>
      <c r="DQ64" s="70">
        <f>RTM!HK64</f>
        <v>0.21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31.799999999999997</v>
      </c>
      <c r="ED64" s="70">
        <f>'OA&amp;GRIDCO'!MR64</f>
        <v>0</v>
      </c>
      <c r="EE64" s="70">
        <f>'OA&amp;GRIDCO'!MU64</f>
        <v>13.6</v>
      </c>
      <c r="EF64" s="70">
        <f>'OA&amp;GRIDCO'!MV64</f>
        <v>4.7</v>
      </c>
      <c r="EG64" s="70">
        <f>'OA&amp;GRIDCO'!MY64+'Day Ahead IEX PXIL'!IM64+GDAM!G64+RTM!II64</f>
        <v>2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6.19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16.399999999999999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2.88</v>
      </c>
      <c r="FD64" s="70">
        <f>RTM!JX64</f>
        <v>0</v>
      </c>
      <c r="FE64" s="70">
        <f>GDAM!AE64+'OA&amp;GRIDCO'!OU64</f>
        <v>14.950000000000001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1292.8704909660914</v>
      </c>
      <c r="FR64" s="1">
        <f t="shared" si="1"/>
        <v>149.47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9.1</v>
      </c>
      <c r="R65" s="71">
        <v>0.91999999999999993</v>
      </c>
      <c r="S65" s="71">
        <v>25</v>
      </c>
      <c r="T65" s="71"/>
      <c r="U65" s="71">
        <v>35.5</v>
      </c>
      <c r="V65" s="71"/>
      <c r="W65" s="248">
        <v>10.74</v>
      </c>
      <c r="X65" s="71"/>
      <c r="Y65" s="71">
        <v>4.3899999999999997</v>
      </c>
      <c r="Z65" s="71"/>
      <c r="AA65" s="71">
        <v>6.58</v>
      </c>
      <c r="AB65" s="71"/>
      <c r="AC65" s="252">
        <v>3.9594871164923404</v>
      </c>
      <c r="AD65" s="71">
        <v>0</v>
      </c>
      <c r="AE65" s="3">
        <f>'OA&amp;GRIDCO'!W65+'Day Ahead IEX PXIL'!M65+RTM!M65</f>
        <v>7.47</v>
      </c>
      <c r="AF65" s="3">
        <f>'OA&amp;GRIDCO'!X65+'Day Ahead IEX PXIL'!N65+RTM!N65</f>
        <v>0</v>
      </c>
      <c r="AG65" s="3">
        <f>'OA&amp;GRIDCO'!AC65+'Day Ahead IEX PXIL'!S65+RTM!S65</f>
        <v>0.62</v>
      </c>
      <c r="AH65" s="3">
        <f>'OA&amp;GRIDCO'!AD65+'Day Ahead IEX PXIL'!T65+RTM!T65</f>
        <v>0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30.93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430.94</v>
      </c>
      <c r="BD65" s="3">
        <f>'OA&amp;GRIDCO'!ER65+'Day Ahead IEX PXIL'!CB65+RTM!CB65</f>
        <v>69.075000000000003</v>
      </c>
      <c r="BE65" s="71">
        <f>'OA&amp;GRIDCO'!OC65+GDAM!U65</f>
        <v>22.62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14.7</v>
      </c>
      <c r="CZ65" s="3">
        <f>'OA&amp;GRIDCO'!IH65+'Day Ahead IEX PXIL'!EJ65+RTM!ED65</f>
        <v>3.6749999999999998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29.700000000000003</v>
      </c>
      <c r="DP65" s="70">
        <f>'OA&amp;GRIDCO'!LV65+'Day Ahead IEX PXIL'!HP65+RTM!IV65</f>
        <v>0</v>
      </c>
      <c r="DQ65" s="70">
        <f>RTM!HK65</f>
        <v>0.21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30.6</v>
      </c>
      <c r="ED65" s="70">
        <f>'OA&amp;GRIDCO'!MR65</f>
        <v>0</v>
      </c>
      <c r="EE65" s="70">
        <f>'OA&amp;GRIDCO'!MU65</f>
        <v>13.6</v>
      </c>
      <c r="EF65" s="70">
        <f>'OA&amp;GRIDCO'!MV65</f>
        <v>4.7</v>
      </c>
      <c r="EG65" s="70">
        <f>'OA&amp;GRIDCO'!MY65+'Day Ahead IEX PXIL'!IM65+GDAM!G65+RTM!II65</f>
        <v>2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6.19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15.850000000000001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3.22</v>
      </c>
      <c r="FD65" s="70">
        <f>RTM!JX65</f>
        <v>0</v>
      </c>
      <c r="FE65" s="70">
        <f>GDAM!AE65+'OA&amp;GRIDCO'!OU65</f>
        <v>13.719999999999999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1298.7957871164922</v>
      </c>
      <c r="FR65" s="1">
        <f t="shared" si="1"/>
        <v>149.47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9.1</v>
      </c>
      <c r="R66" s="71">
        <v>0.91999999999999993</v>
      </c>
      <c r="S66" s="71">
        <v>25</v>
      </c>
      <c r="T66" s="71"/>
      <c r="U66" s="71">
        <v>35.5</v>
      </c>
      <c r="V66" s="71"/>
      <c r="W66" s="248">
        <v>10.14</v>
      </c>
      <c r="X66" s="71"/>
      <c r="Y66" s="71">
        <v>3.97</v>
      </c>
      <c r="Z66" s="71"/>
      <c r="AA66" s="71">
        <v>5.96</v>
      </c>
      <c r="AB66" s="71"/>
      <c r="AC66" s="252">
        <v>3.6468960283482081</v>
      </c>
      <c r="AD66" s="71">
        <v>0</v>
      </c>
      <c r="AE66" s="3">
        <f>'OA&amp;GRIDCO'!W66+'Day Ahead IEX PXIL'!M66+RTM!M66</f>
        <v>7.47</v>
      </c>
      <c r="AF66" s="3">
        <f>'OA&amp;GRIDCO'!X66+'Day Ahead IEX PXIL'!N66+RTM!N66</f>
        <v>0</v>
      </c>
      <c r="AG66" s="3">
        <f>'OA&amp;GRIDCO'!AC66+'Day Ahead IEX PXIL'!S66+RTM!S66</f>
        <v>0.62</v>
      </c>
      <c r="AH66" s="3">
        <f>'OA&amp;GRIDCO'!AD66+'Day Ahead IEX PXIL'!T66+RTM!T66</f>
        <v>0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61.86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430.94</v>
      </c>
      <c r="BD66" s="3">
        <f>'OA&amp;GRIDCO'!ER66+'Day Ahead IEX PXIL'!CB66+RTM!CB66</f>
        <v>69.075000000000003</v>
      </c>
      <c r="BE66" s="71">
        <f>'OA&amp;GRIDCO'!OC66+GDAM!U66</f>
        <v>22.62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14.7</v>
      </c>
      <c r="CZ66" s="3">
        <f>'OA&amp;GRIDCO'!IH66+'Day Ahead IEX PXIL'!EJ66+RTM!ED66</f>
        <v>3.6749999999999998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29.700000000000003</v>
      </c>
      <c r="DP66" s="70">
        <f>'OA&amp;GRIDCO'!LV66+'Day Ahead IEX PXIL'!HP66+RTM!IV66</f>
        <v>0</v>
      </c>
      <c r="DQ66" s="70">
        <f>RTM!HK66</f>
        <v>0.21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29.299999999999997</v>
      </c>
      <c r="ED66" s="70">
        <f>'OA&amp;GRIDCO'!MR66</f>
        <v>0</v>
      </c>
      <c r="EE66" s="70">
        <f>'OA&amp;GRIDCO'!MU66</f>
        <v>13.6</v>
      </c>
      <c r="EF66" s="70">
        <f>'OA&amp;GRIDCO'!MV66</f>
        <v>4.7</v>
      </c>
      <c r="EG66" s="70">
        <f>'OA&amp;GRIDCO'!MY66+'Day Ahead IEX PXIL'!IM66+GDAM!G66+RTM!II66</f>
        <v>1.77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6.19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14.450000000000001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3.32</v>
      </c>
      <c r="FD66" s="70">
        <f>RTM!JX66</f>
        <v>0</v>
      </c>
      <c r="FE66" s="70">
        <f>GDAM!AE66+'OA&amp;GRIDCO'!OU66</f>
        <v>14.27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1325.443196028348</v>
      </c>
      <c r="FR66" s="1">
        <f t="shared" si="1"/>
        <v>149.47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9.1</v>
      </c>
      <c r="R67" s="71">
        <v>0.91999999999999993</v>
      </c>
      <c r="S67" s="71">
        <v>25</v>
      </c>
      <c r="T67" s="71"/>
      <c r="U67" s="71">
        <v>35.5</v>
      </c>
      <c r="V67" s="71"/>
      <c r="W67" s="248">
        <v>9.61</v>
      </c>
      <c r="X67" s="71"/>
      <c r="Y67" s="71">
        <v>4.1399999999999997</v>
      </c>
      <c r="Z67" s="71"/>
      <c r="AA67" s="71">
        <v>6.21</v>
      </c>
      <c r="AB67" s="71"/>
      <c r="AC67" s="252">
        <v>2.3583260983318417</v>
      </c>
      <c r="AD67" s="71">
        <v>0</v>
      </c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1.24</v>
      </c>
      <c r="AH67" s="3">
        <f>'OA&amp;GRIDCO'!AD67+'Day Ahead IEX PXIL'!T67+RTM!T67</f>
        <v>0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61.86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430.94</v>
      </c>
      <c r="BD67" s="3">
        <f>'OA&amp;GRIDCO'!ER67+'Day Ahead IEX PXIL'!CB67+RTM!CB67</f>
        <v>69.075000000000003</v>
      </c>
      <c r="BE67" s="71">
        <f>'OA&amp;GRIDCO'!OC67+GDAM!U67</f>
        <v>22.62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14.7</v>
      </c>
      <c r="CZ67" s="3">
        <f>'OA&amp;GRIDCO'!IH67+'Day Ahead IEX PXIL'!EJ67+RTM!ED67</f>
        <v>3.6749999999999998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0.21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</v>
      </c>
      <c r="ED67" s="70">
        <f>'OA&amp;GRIDCO'!MR67</f>
        <v>0</v>
      </c>
      <c r="EE67" s="70">
        <f>'OA&amp;GRIDCO'!MU67</f>
        <v>13.6</v>
      </c>
      <c r="EF67" s="70">
        <f>'OA&amp;GRIDCO'!MV67</f>
        <v>4.7</v>
      </c>
      <c r="EG67" s="70">
        <f>'OA&amp;GRIDCO'!MY67+'Day Ahead IEX PXIL'!IM67+GDAM!G67+RTM!II67</f>
        <v>1.77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6.19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12.860000000000001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3.44</v>
      </c>
      <c r="FD67" s="70">
        <f>RTM!JX67</f>
        <v>0</v>
      </c>
      <c r="FE67" s="70">
        <f>GDAM!AE67+'OA&amp;GRIDCO'!OU67</f>
        <v>11.440000000000001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1314.1276260983316</v>
      </c>
      <c r="FR67" s="1">
        <f t="shared" si="1"/>
        <v>149.47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9.1</v>
      </c>
      <c r="R68" s="71">
        <v>0.91999999999999993</v>
      </c>
      <c r="S68" s="71">
        <v>25</v>
      </c>
      <c r="T68" s="71"/>
      <c r="U68" s="71">
        <v>35.5</v>
      </c>
      <c r="V68" s="71"/>
      <c r="W68" s="248">
        <v>9.52</v>
      </c>
      <c r="X68" s="71"/>
      <c r="Y68" s="71">
        <v>3.5</v>
      </c>
      <c r="Z68" s="71"/>
      <c r="AA68" s="71">
        <v>5.24</v>
      </c>
      <c r="AB68" s="71"/>
      <c r="AC68" s="252">
        <v>2.2529713241795601</v>
      </c>
      <c r="AD68" s="71">
        <v>0</v>
      </c>
      <c r="AE68" s="3">
        <f>'OA&amp;GRIDCO'!W68+'Day Ahead IEX PXIL'!M68+RTM!M68</f>
        <v>7.47</v>
      </c>
      <c r="AF68" s="3">
        <f>'OA&amp;GRIDCO'!X68+'Day Ahead IEX PXIL'!N68+RTM!N68</f>
        <v>0</v>
      </c>
      <c r="AG68" s="3">
        <f>'OA&amp;GRIDCO'!AC68+'Day Ahead IEX PXIL'!S68+RTM!S68</f>
        <v>1.24</v>
      </c>
      <c r="AH68" s="3">
        <f>'OA&amp;GRIDCO'!AD68+'Day Ahead IEX PXIL'!T68+RTM!T68</f>
        <v>0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61.86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430.94</v>
      </c>
      <c r="BD68" s="3">
        <f>'OA&amp;GRIDCO'!ER68+'Day Ahead IEX PXIL'!CB68+RTM!CB68</f>
        <v>69.075000000000003</v>
      </c>
      <c r="BE68" s="71">
        <f>'OA&amp;GRIDCO'!OC68+GDAM!U68</f>
        <v>22.299999999999997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14.7</v>
      </c>
      <c r="CZ68" s="3">
        <f>'OA&amp;GRIDCO'!IH68+'Day Ahead IEX PXIL'!EJ68+RTM!ED68</f>
        <v>3.6749999999999998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0.21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26.193467666666699</v>
      </c>
      <c r="ED68" s="70">
        <f>'OA&amp;GRIDCO'!MR68</f>
        <v>0</v>
      </c>
      <c r="EE68" s="70">
        <f>'OA&amp;GRIDCO'!MU68</f>
        <v>13.6</v>
      </c>
      <c r="EF68" s="70">
        <f>'OA&amp;GRIDCO'!MV68</f>
        <v>4.7</v>
      </c>
      <c r="EG68" s="70">
        <f>'OA&amp;GRIDCO'!MY68+'Day Ahead IEX PXIL'!IM68+GDAM!G68+RTM!II68</f>
        <v>1.55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6.19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11.620000000000001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3.55</v>
      </c>
      <c r="FD68" s="70">
        <f>RTM!JX68</f>
        <v>0</v>
      </c>
      <c r="FE68" s="70">
        <f>GDAM!AE68+'OA&amp;GRIDCO'!OU68</f>
        <v>11.319999999999999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1316.0857389908458</v>
      </c>
      <c r="FR68" s="1">
        <f t="shared" si="1"/>
        <v>149.47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9.1</v>
      </c>
      <c r="R69" s="71">
        <v>0.91999999999999993</v>
      </c>
      <c r="S69" s="71">
        <v>25</v>
      </c>
      <c r="T69" s="71"/>
      <c r="U69" s="71">
        <v>35.5</v>
      </c>
      <c r="V69" s="71"/>
      <c r="W69" s="248">
        <v>9.66</v>
      </c>
      <c r="X69" s="71"/>
      <c r="Y69" s="71">
        <v>3.4</v>
      </c>
      <c r="Z69" s="71"/>
      <c r="AA69" s="71">
        <v>5.0999999999999996</v>
      </c>
      <c r="AB69" s="71"/>
      <c r="AC69" s="252">
        <v>2.1476165500272786</v>
      </c>
      <c r="AD69" s="71">
        <v>0</v>
      </c>
      <c r="AE69" s="3">
        <f>'OA&amp;GRIDCO'!W69+'Day Ahead IEX PXIL'!M69+RTM!M69</f>
        <v>7.48</v>
      </c>
      <c r="AF69" s="3">
        <f>'OA&amp;GRIDCO'!X69+'Day Ahead IEX PXIL'!N69+RTM!N69</f>
        <v>0</v>
      </c>
      <c r="AG69" s="3">
        <f>'OA&amp;GRIDCO'!AC69+'Day Ahead IEX PXIL'!S69+RTM!S69</f>
        <v>1.24</v>
      </c>
      <c r="AH69" s="3">
        <f>'OA&amp;GRIDCO'!AD69+'Day Ahead IEX PXIL'!T69+RTM!T69</f>
        <v>0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61.86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430.94</v>
      </c>
      <c r="BD69" s="3">
        <f>'OA&amp;GRIDCO'!ER69+'Day Ahead IEX PXIL'!CB69+RTM!CB69</f>
        <v>69.075000000000003</v>
      </c>
      <c r="BE69" s="71">
        <f>'OA&amp;GRIDCO'!OC69+GDAM!U69</f>
        <v>20.580000000000002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14.7</v>
      </c>
      <c r="CZ69" s="3">
        <f>'OA&amp;GRIDCO'!IH69+'Day Ahead IEX PXIL'!EJ69+RTM!ED69</f>
        <v>3.6749999999999998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0.21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24.675720800000001</v>
      </c>
      <c r="ED69" s="70">
        <f>'OA&amp;GRIDCO'!MR69</f>
        <v>0</v>
      </c>
      <c r="EE69" s="70">
        <f>'OA&amp;GRIDCO'!MU69</f>
        <v>13.6</v>
      </c>
      <c r="EF69" s="70">
        <f>'OA&amp;GRIDCO'!MV69</f>
        <v>4.7</v>
      </c>
      <c r="EG69" s="70">
        <f>'OA&amp;GRIDCO'!MY69+'Day Ahead IEX PXIL'!IM69+GDAM!G69+RTM!II69</f>
        <v>1.33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6.19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3.55</v>
      </c>
      <c r="FD69" s="70">
        <f>RTM!JX69</f>
        <v>0</v>
      </c>
      <c r="FE69" s="70">
        <f>GDAM!AE69+'OA&amp;GRIDCO'!OU69</f>
        <v>10.93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1313.762637350027</v>
      </c>
      <c r="FR69" s="1">
        <f t="shared" si="1"/>
        <v>149.47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9.1</v>
      </c>
      <c r="R70" s="71">
        <v>0.91999999999999993</v>
      </c>
      <c r="S70" s="71">
        <v>25</v>
      </c>
      <c r="T70" s="71"/>
      <c r="U70" s="71">
        <v>35.5</v>
      </c>
      <c r="V70" s="71"/>
      <c r="W70" s="248">
        <v>9.33</v>
      </c>
      <c r="X70" s="71"/>
      <c r="Y70" s="71">
        <v>3.29</v>
      </c>
      <c r="Z70" s="71"/>
      <c r="AA70" s="71">
        <v>4.93</v>
      </c>
      <c r="AB70" s="71"/>
      <c r="AC70" s="252">
        <v>1.9288027883263854</v>
      </c>
      <c r="AD70" s="71">
        <v>0</v>
      </c>
      <c r="AE70" s="3">
        <f>'OA&amp;GRIDCO'!W70+'Day Ahead IEX PXIL'!M70+RTM!M70</f>
        <v>7.47</v>
      </c>
      <c r="AF70" s="3">
        <f>'OA&amp;GRIDCO'!X70+'Day Ahead IEX PXIL'!N70+RTM!N70</f>
        <v>0</v>
      </c>
      <c r="AG70" s="3">
        <f>'OA&amp;GRIDCO'!AC70+'Day Ahead IEX PXIL'!S70+RTM!S70</f>
        <v>1.24</v>
      </c>
      <c r="AH70" s="3">
        <f>'OA&amp;GRIDCO'!AD70+'Day Ahead IEX PXIL'!T70+RTM!T70</f>
        <v>0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41.24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430.94</v>
      </c>
      <c r="BD70" s="3">
        <f>'OA&amp;GRIDCO'!ER70+'Day Ahead IEX PXIL'!CB70+RTM!CB70</f>
        <v>69.075000000000003</v>
      </c>
      <c r="BE70" s="71">
        <f>'OA&amp;GRIDCO'!OC70+GDAM!U70</f>
        <v>18.98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14.7</v>
      </c>
      <c r="CZ70" s="3">
        <f>'OA&amp;GRIDCO'!IH70+'Day Ahead IEX PXIL'!EJ70+RTM!ED70</f>
        <v>3.6749999999999998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0.21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21.917381466666701</v>
      </c>
      <c r="ED70" s="70">
        <f>'OA&amp;GRIDCO'!MR70</f>
        <v>0</v>
      </c>
      <c r="EE70" s="70">
        <f>'OA&amp;GRIDCO'!MU70</f>
        <v>13.6</v>
      </c>
      <c r="EF70" s="70">
        <f>'OA&amp;GRIDCO'!MV70</f>
        <v>4.7</v>
      </c>
      <c r="EG70" s="70">
        <f>'OA&amp;GRIDCO'!MY70+'Day Ahead IEX PXIL'!IM70+GDAM!G70+RTM!II70</f>
        <v>1.22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6.19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11.350000000000001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3.55</v>
      </c>
      <c r="FD70" s="70">
        <f>RTM!JX70</f>
        <v>0</v>
      </c>
      <c r="FE70" s="70">
        <f>GDAM!AE70+'OA&amp;GRIDCO'!OU70</f>
        <v>10.23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1287.1054842549929</v>
      </c>
      <c r="FR70" s="1">
        <f t="shared" si="1"/>
        <v>149.47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9.1</v>
      </c>
      <c r="R71" s="71">
        <v>0.91999999999999993</v>
      </c>
      <c r="S71" s="71">
        <v>25</v>
      </c>
      <c r="T71" s="71"/>
      <c r="U71" s="71">
        <v>35.5</v>
      </c>
      <c r="V71" s="71"/>
      <c r="W71" s="248">
        <v>8.85</v>
      </c>
      <c r="X71" s="71"/>
      <c r="Y71" s="71">
        <v>2.71</v>
      </c>
      <c r="Z71" s="71"/>
      <c r="AA71" s="71">
        <v>4.07</v>
      </c>
      <c r="AB71" s="71"/>
      <c r="AC71" s="252">
        <v>1.3892937250850317</v>
      </c>
      <c r="AD71" s="71">
        <v>0</v>
      </c>
      <c r="AE71" s="3">
        <f>'OA&amp;GRIDCO'!W71+'Day Ahead IEX PXIL'!M71+RTM!M71</f>
        <v>7.47</v>
      </c>
      <c r="AF71" s="3">
        <f>'OA&amp;GRIDCO'!X71+'Day Ahead IEX PXIL'!N71+RTM!N71</f>
        <v>0</v>
      </c>
      <c r="AG71" s="3">
        <f>'OA&amp;GRIDCO'!AC71+'Day Ahead IEX PXIL'!S71+RTM!S71</f>
        <v>1.24</v>
      </c>
      <c r="AH71" s="3">
        <f>'OA&amp;GRIDCO'!AD71+'Day Ahead IEX PXIL'!T71+RTM!T71</f>
        <v>0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430.94</v>
      </c>
      <c r="BD71" s="3">
        <f>'OA&amp;GRIDCO'!ER71+'Day Ahead IEX PXIL'!CB71+RTM!CB71</f>
        <v>69.075000000000003</v>
      </c>
      <c r="BE71" s="71">
        <f>'OA&amp;GRIDCO'!OC71+GDAM!U71</f>
        <v>17.78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14.7</v>
      </c>
      <c r="CZ71" s="3">
        <f>'OA&amp;GRIDCO'!IH71+'Day Ahead IEX PXIL'!EJ71+RTM!ED71</f>
        <v>3.6749999999999998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0.21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20.1382482</v>
      </c>
      <c r="ED71" s="70">
        <f>'OA&amp;GRIDCO'!MR71</f>
        <v>0</v>
      </c>
      <c r="EE71" s="70">
        <f>'OA&amp;GRIDCO'!MU71</f>
        <v>13.6</v>
      </c>
      <c r="EF71" s="70">
        <f>'OA&amp;GRIDCO'!MV71</f>
        <v>4.7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6.19</v>
      </c>
      <c r="ET71" s="70">
        <f>'OA&amp;GRIDCO'!NP71+RTM!HD71+'Day Ahead IEX PXIL'!IZ71</f>
        <v>0</v>
      </c>
      <c r="EU71" s="70">
        <f>RTM!JG71</f>
        <v>1.88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3.88</v>
      </c>
      <c r="FD71" s="70">
        <f>RTM!JX71</f>
        <v>0</v>
      </c>
      <c r="FE71" s="70">
        <f>GDAM!AE71+'OA&amp;GRIDCO'!OU71</f>
        <v>10.07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1243.2768419250847</v>
      </c>
      <c r="FR71" s="1">
        <f t="shared" si="1"/>
        <v>149.47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9.1</v>
      </c>
      <c r="R72" s="71">
        <v>0.91999999999999993</v>
      </c>
      <c r="S72" s="71">
        <v>25</v>
      </c>
      <c r="T72" s="71"/>
      <c r="U72" s="71">
        <v>35.5</v>
      </c>
      <c r="V72" s="71"/>
      <c r="W72" s="248">
        <v>8.09</v>
      </c>
      <c r="X72" s="71"/>
      <c r="Y72" s="71">
        <v>2.52</v>
      </c>
      <c r="Z72" s="71"/>
      <c r="AA72" s="71">
        <v>3.78</v>
      </c>
      <c r="AB72" s="71"/>
      <c r="AC72" s="252">
        <v>1.2790323183322514</v>
      </c>
      <c r="AD72" s="71">
        <v>0</v>
      </c>
      <c r="AE72" s="3">
        <f>'OA&amp;GRIDCO'!W72+'Day Ahead IEX PXIL'!M72+RTM!M72</f>
        <v>0.86</v>
      </c>
      <c r="AF72" s="3">
        <f>'OA&amp;GRIDCO'!X72+'Day Ahead IEX PXIL'!N72+RTM!N72</f>
        <v>0</v>
      </c>
      <c r="AG72" s="3">
        <f>'OA&amp;GRIDCO'!AC72+'Day Ahead IEX PXIL'!S72+RTM!S72</f>
        <v>1.24</v>
      </c>
      <c r="AH72" s="3">
        <f>'OA&amp;GRIDCO'!AD72+'Day Ahead IEX PXIL'!T72+RTM!T72</f>
        <v>0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430.94</v>
      </c>
      <c r="BD72" s="3">
        <f>'OA&amp;GRIDCO'!ER72+'Day Ahead IEX PXIL'!CB72+RTM!CB72</f>
        <v>69.075000000000003</v>
      </c>
      <c r="BE72" s="71">
        <f>'OA&amp;GRIDCO'!OC72+GDAM!U72</f>
        <v>16.2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14.7</v>
      </c>
      <c r="CZ72" s="3">
        <f>'OA&amp;GRIDCO'!IH72+'Day Ahead IEX PXIL'!EJ72+RTM!ED72</f>
        <v>3.6749999999999998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0.21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18.125008266666701</v>
      </c>
      <c r="ED72" s="70">
        <f>'OA&amp;GRIDCO'!MR72</f>
        <v>0</v>
      </c>
      <c r="EE72" s="70">
        <f>'OA&amp;GRIDCO'!MU72</f>
        <v>13.6</v>
      </c>
      <c r="EF72" s="70">
        <f>'OA&amp;GRIDCO'!MV72</f>
        <v>4.7</v>
      </c>
      <c r="EG72" s="70">
        <f>'OA&amp;GRIDCO'!MY72+'Day Ahead IEX PXIL'!IM72+GDAM!G72+RTM!II72</f>
        <v>0.67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6.19</v>
      </c>
      <c r="ET72" s="70">
        <f>'OA&amp;GRIDCO'!NP72+RTM!HD72+'Day Ahead IEX PXIL'!IZ72</f>
        <v>0</v>
      </c>
      <c r="EU72" s="70">
        <f>RTM!JG72</f>
        <v>1.88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11.34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3.88</v>
      </c>
      <c r="FD72" s="70">
        <f>RTM!JX72</f>
        <v>0</v>
      </c>
      <c r="FE72" s="70">
        <f>GDAM!AE72+'OA&amp;GRIDCO'!OU72</f>
        <v>8.82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1235.926340584999</v>
      </c>
      <c r="FR72" s="1">
        <f t="shared" si="1"/>
        <v>149.47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9.1</v>
      </c>
      <c r="R73" s="71">
        <v>0.91999999999999993</v>
      </c>
      <c r="S73" s="71">
        <v>25</v>
      </c>
      <c r="T73" s="71"/>
      <c r="U73" s="71">
        <v>35.5</v>
      </c>
      <c r="V73" s="71"/>
      <c r="W73" s="248">
        <v>7.17</v>
      </c>
      <c r="X73" s="71"/>
      <c r="Y73" s="71">
        <v>2.25</v>
      </c>
      <c r="Z73" s="71"/>
      <c r="AA73" s="71">
        <v>3.38</v>
      </c>
      <c r="AB73" s="71"/>
      <c r="AC73" s="252">
        <v>1.2018493336053058</v>
      </c>
      <c r="AD73" s="71">
        <v>0</v>
      </c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1.75</v>
      </c>
      <c r="AH73" s="3">
        <f>'OA&amp;GRIDCO'!AD73+'Day Ahead IEX PXIL'!T73+RTM!T73</f>
        <v>0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41.24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430.94</v>
      </c>
      <c r="BD73" s="3">
        <f>'OA&amp;GRIDCO'!ER73+'Day Ahead IEX PXIL'!CB73+RTM!CB73</f>
        <v>69.075000000000003</v>
      </c>
      <c r="BE73" s="71">
        <f>'OA&amp;GRIDCO'!OC73+GDAM!U73</f>
        <v>14.1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14.7</v>
      </c>
      <c r="CZ73" s="3">
        <f>'OA&amp;GRIDCO'!IH73+'Day Ahead IEX PXIL'!EJ73+RTM!ED73</f>
        <v>3.6749999999999998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0.21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15.5</v>
      </c>
      <c r="ED73" s="70">
        <f>'OA&amp;GRIDCO'!MR73</f>
        <v>0</v>
      </c>
      <c r="EE73" s="70">
        <f>'OA&amp;GRIDCO'!MU73</f>
        <v>13.6</v>
      </c>
      <c r="EF73" s="70">
        <f>'OA&amp;GRIDCO'!MV73</f>
        <v>4.7</v>
      </c>
      <c r="EG73" s="70">
        <f>'OA&amp;GRIDCO'!MY73+'Day Ahead IEX PXIL'!IM73+GDAM!G73+RTM!II73</f>
        <v>0.44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6.19</v>
      </c>
      <c r="ET73" s="70">
        <f>'OA&amp;GRIDCO'!NP73+RTM!HD73+'Day Ahead IEX PXIL'!IZ73</f>
        <v>0</v>
      </c>
      <c r="EU73" s="70">
        <f>RTM!JG73</f>
        <v>1.88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4.0999999999999996</v>
      </c>
      <c r="FD73" s="70">
        <f>RTM!JX73</f>
        <v>0</v>
      </c>
      <c r="FE73" s="70">
        <f>GDAM!AE73+'OA&amp;GRIDCO'!OU73</f>
        <v>7.83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1274.9671493336052</v>
      </c>
      <c r="FR73" s="1">
        <f t="shared" si="1"/>
        <v>149.47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9.1</v>
      </c>
      <c r="R74" s="71">
        <v>0.91999999999999993</v>
      </c>
      <c r="S74" s="71">
        <v>25</v>
      </c>
      <c r="T74" s="71"/>
      <c r="U74" s="71">
        <v>35.5</v>
      </c>
      <c r="V74" s="71"/>
      <c r="W74" s="248">
        <v>5.07</v>
      </c>
      <c r="X74" s="71"/>
      <c r="Y74" s="71">
        <v>1.96</v>
      </c>
      <c r="Z74" s="71"/>
      <c r="AA74" s="71">
        <v>2.94</v>
      </c>
      <c r="AB74" s="71"/>
      <c r="AC74" s="252">
        <v>1.0698895597779559</v>
      </c>
      <c r="AD74" s="71">
        <v>0</v>
      </c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1.75</v>
      </c>
      <c r="AH74" s="3">
        <f>'OA&amp;GRIDCO'!AD74+'Day Ahead IEX PXIL'!T74+RTM!T74</f>
        <v>0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72.16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430.94</v>
      </c>
      <c r="BD74" s="3">
        <f>'OA&amp;GRIDCO'!ER74+'Day Ahead IEX PXIL'!CB74+RTM!CB74</f>
        <v>69.075000000000003</v>
      </c>
      <c r="BE74" s="71">
        <f>'OA&amp;GRIDCO'!OC74+GDAM!U74</f>
        <v>11.8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14.7</v>
      </c>
      <c r="CZ74" s="3">
        <f>'OA&amp;GRIDCO'!IH74+'Day Ahead IEX PXIL'!EJ74+RTM!ED74</f>
        <v>3.6749999999999998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0.21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12.7</v>
      </c>
      <c r="ED74" s="70">
        <f>'OA&amp;GRIDCO'!MR74</f>
        <v>0</v>
      </c>
      <c r="EE74" s="70">
        <f>'OA&amp;GRIDCO'!MU74</f>
        <v>13.6</v>
      </c>
      <c r="EF74" s="70">
        <f>'OA&amp;GRIDCO'!MV74</f>
        <v>4.7</v>
      </c>
      <c r="EG74" s="70">
        <f>'OA&amp;GRIDCO'!MY74+'Day Ahead IEX PXIL'!IM74+GDAM!G74+RTM!II74</f>
        <v>0.23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6.19</v>
      </c>
      <c r="ET74" s="70">
        <f>'OA&amp;GRIDCO'!NP74+RTM!HD74+'Day Ahead IEX PXIL'!IZ74</f>
        <v>0</v>
      </c>
      <c r="EU74" s="70">
        <f>RTM!JG74</f>
        <v>1.88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11.360000000000001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4.32</v>
      </c>
      <c r="FD74" s="70">
        <f>RTM!JX74</f>
        <v>0</v>
      </c>
      <c r="FE74" s="70">
        <f>GDAM!AE74+'OA&amp;GRIDCO'!OU74</f>
        <v>6.6000000000000005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1302.5781895597777</v>
      </c>
      <c r="FR74" s="1">
        <f t="shared" si="1"/>
        <v>149.47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9.1</v>
      </c>
      <c r="R75" s="71">
        <v>0.91999999999999993</v>
      </c>
      <c r="S75" s="71">
        <v>25</v>
      </c>
      <c r="T75" s="71"/>
      <c r="U75" s="71">
        <v>35.5</v>
      </c>
      <c r="V75" s="71"/>
      <c r="W75" s="248">
        <v>4.26</v>
      </c>
      <c r="X75" s="71"/>
      <c r="Y75" s="71">
        <v>1.64</v>
      </c>
      <c r="Z75" s="71"/>
      <c r="AA75" s="71">
        <v>2.46</v>
      </c>
      <c r="AB75" s="71"/>
      <c r="AC75" s="252">
        <v>0.67259458119195992</v>
      </c>
      <c r="AD75" s="71">
        <v>0</v>
      </c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1.75</v>
      </c>
      <c r="AH75" s="3">
        <f>'OA&amp;GRIDCO'!AD75+'Day Ahead IEX PXIL'!T75+RTM!T75</f>
        <v>0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61.86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430.94</v>
      </c>
      <c r="BD75" s="3">
        <f>'OA&amp;GRIDCO'!ER75+'Day Ahead IEX PXIL'!CB75+RTM!CB75</f>
        <v>69.075000000000003</v>
      </c>
      <c r="BE75" s="71">
        <f>'OA&amp;GRIDCO'!OC75+GDAM!U75</f>
        <v>9.75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24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14.7</v>
      </c>
      <c r="CZ75" s="3">
        <f>'OA&amp;GRIDCO'!IH75+'Day Ahead IEX PXIL'!EJ75+RTM!ED75</f>
        <v>3.6749999999999998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0.21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10.3640476666667</v>
      </c>
      <c r="ED75" s="70">
        <f>'OA&amp;GRIDCO'!MR75</f>
        <v>0</v>
      </c>
      <c r="EE75" s="70">
        <f>'OA&amp;GRIDCO'!MU75</f>
        <v>13.6</v>
      </c>
      <c r="EF75" s="70">
        <f>'OA&amp;GRIDCO'!MV75</f>
        <v>4.7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6.19</v>
      </c>
      <c r="ET75" s="70">
        <f>'OA&amp;GRIDCO'!NP75+RTM!HD75+'Day Ahead IEX PXIL'!IZ75</f>
        <v>0</v>
      </c>
      <c r="EU75" s="70">
        <f>RTM!JG75</f>
        <v>1.88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11.370000000000001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4.0999999999999996</v>
      </c>
      <c r="FD75" s="70">
        <f>RTM!JX75</f>
        <v>0</v>
      </c>
      <c r="FE75" s="70">
        <f>GDAM!AE75+'OA&amp;GRIDCO'!OU75</f>
        <v>5.4700000000000006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1325.1679422478585</v>
      </c>
      <c r="FR75" s="1">
        <f t="shared" si="1"/>
        <v>152.97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9.1</v>
      </c>
      <c r="R76" s="71">
        <v>0.91999999999999993</v>
      </c>
      <c r="S76" s="71">
        <v>25</v>
      </c>
      <c r="T76" s="71"/>
      <c r="U76" s="71">
        <v>35.5</v>
      </c>
      <c r="V76" s="71"/>
      <c r="W76" s="248">
        <v>2.99</v>
      </c>
      <c r="X76" s="71"/>
      <c r="Y76" s="71">
        <v>1.31</v>
      </c>
      <c r="Z76" s="71"/>
      <c r="AA76" s="71">
        <v>1.96</v>
      </c>
      <c r="AB76" s="71"/>
      <c r="AC76" s="252">
        <v>0.45207176768639917</v>
      </c>
      <c r="AD76" s="71">
        <v>0</v>
      </c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1.75</v>
      </c>
      <c r="AH76" s="3">
        <f>'OA&amp;GRIDCO'!AD76+'Day Ahead IEX PXIL'!T76+RTM!T76</f>
        <v>0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61.86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451.56</v>
      </c>
      <c r="BD76" s="3">
        <f>'OA&amp;GRIDCO'!ER76+'Day Ahead IEX PXIL'!CB76+RTM!CB76</f>
        <v>69.075000000000003</v>
      </c>
      <c r="BE76" s="71">
        <f>'OA&amp;GRIDCO'!OC76+GDAM!U76</f>
        <v>7.87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24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14.7</v>
      </c>
      <c r="CZ76" s="3">
        <f>'OA&amp;GRIDCO'!IH76+'Day Ahead IEX PXIL'!EJ76+RTM!ED76</f>
        <v>3.6749999999999998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0.21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7.6153937333333301</v>
      </c>
      <c r="ED76" s="70">
        <f>'OA&amp;GRIDCO'!MR76</f>
        <v>0</v>
      </c>
      <c r="EE76" s="70">
        <f>'OA&amp;GRIDCO'!MU76</f>
        <v>13.6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6.19</v>
      </c>
      <c r="ET76" s="70">
        <f>'OA&amp;GRIDCO'!NP76+RTM!HD76+'Day Ahead IEX PXIL'!IZ76</f>
        <v>0</v>
      </c>
      <c r="EU76" s="70">
        <f>RTM!JG76</f>
        <v>1.88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11.31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4.0999999999999996</v>
      </c>
      <c r="FD76" s="70">
        <f>RTM!JX76</f>
        <v>0</v>
      </c>
      <c r="FE76" s="70">
        <f>GDAM!AE76+'OA&amp;GRIDCO'!OU76</f>
        <v>3.9000000000000004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1337.0987655010197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152.97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9.1</v>
      </c>
      <c r="R77" s="71">
        <v>0.91999999999999993</v>
      </c>
      <c r="S77" s="71">
        <v>25</v>
      </c>
      <c r="T77" s="71"/>
      <c r="U77" s="71">
        <v>35.5</v>
      </c>
      <c r="V77" s="71"/>
      <c r="W77" s="248">
        <v>2.2999999999999998</v>
      </c>
      <c r="X77" s="71"/>
      <c r="Y77" s="71">
        <v>0.9</v>
      </c>
      <c r="Z77" s="71"/>
      <c r="AA77" s="71">
        <v>1.35</v>
      </c>
      <c r="AB77" s="71"/>
      <c r="AC77" s="252">
        <v>0.38591492363473107</v>
      </c>
      <c r="AD77" s="71">
        <v>0</v>
      </c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1.75</v>
      </c>
      <c r="AH77" s="3">
        <f>'OA&amp;GRIDCO'!AD77+'Day Ahead IEX PXIL'!T77+RTM!T77</f>
        <v>0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451.56</v>
      </c>
      <c r="BD77" s="3">
        <f>'OA&amp;GRIDCO'!ER77+'Day Ahead IEX PXIL'!CB77+RTM!CB77</f>
        <v>69.075000000000003</v>
      </c>
      <c r="BE77" s="71">
        <f>'OA&amp;GRIDCO'!OC77+GDAM!U77</f>
        <v>6.01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24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14.7</v>
      </c>
      <c r="CZ77" s="3">
        <f>'OA&amp;GRIDCO'!IH77+'Day Ahead IEX PXIL'!EJ77+RTM!ED77</f>
        <v>3.6749999999999998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10.31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0.21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5.3972334000000002</v>
      </c>
      <c r="ED77" s="70">
        <f>'OA&amp;GRIDCO'!MR77</f>
        <v>0</v>
      </c>
      <c r="EE77" s="70">
        <f>'OA&amp;GRIDCO'!MU77</f>
        <v>13.6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2.06</v>
      </c>
      <c r="ET77" s="70">
        <f>'OA&amp;GRIDCO'!NP77+RTM!HD77+'Day Ahead IEX PXIL'!IZ77</f>
        <v>0</v>
      </c>
      <c r="EU77" s="70">
        <f>RTM!JG77</f>
        <v>2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9.2200000000000006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4.22</v>
      </c>
      <c r="FD77" s="70">
        <f>RTM!JX77</f>
        <v>0</v>
      </c>
      <c r="FE77" s="70">
        <f>GDAM!AE77+'OA&amp;GRIDCO'!OU77</f>
        <v>2.89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1262.3744483236346</v>
      </c>
      <c r="FR77" s="1">
        <f t="shared" si="3"/>
        <v>152.97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9.1</v>
      </c>
      <c r="R78" s="71">
        <v>0.91999999999999993</v>
      </c>
      <c r="S78" s="71">
        <v>25</v>
      </c>
      <c r="T78" s="71"/>
      <c r="U78" s="71">
        <v>35.5</v>
      </c>
      <c r="V78" s="71"/>
      <c r="W78" s="248">
        <v>1.62</v>
      </c>
      <c r="X78" s="71"/>
      <c r="Y78" s="71">
        <v>0.5</v>
      </c>
      <c r="Z78" s="71"/>
      <c r="AA78" s="71">
        <v>0.75</v>
      </c>
      <c r="AB78" s="71"/>
      <c r="AC78" s="252">
        <v>0.16539211012917049</v>
      </c>
      <c r="AD78" s="71">
        <v>0</v>
      </c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1.75</v>
      </c>
      <c r="AH78" s="3">
        <f>'OA&amp;GRIDCO'!AD78+'Day Ahead IEX PXIL'!T78+RTM!T78</f>
        <v>0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451.56</v>
      </c>
      <c r="BD78" s="3">
        <f>'OA&amp;GRIDCO'!ER78+'Day Ahead IEX PXIL'!CB78+RTM!CB78</f>
        <v>69.075000000000003</v>
      </c>
      <c r="BE78" s="71">
        <f>'OA&amp;GRIDCO'!OC78+GDAM!U78</f>
        <v>4.2699999999999996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24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14.7</v>
      </c>
      <c r="CZ78" s="3">
        <f>'OA&amp;GRIDCO'!IH78+'Day Ahead IEX PXIL'!EJ78+RTM!ED78</f>
        <v>3.6749999999999998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10.31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0.21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3.6423999999999999</v>
      </c>
      <c r="ED78" s="70">
        <f>'OA&amp;GRIDCO'!MR78</f>
        <v>0</v>
      </c>
      <c r="EE78" s="70">
        <f>'OA&amp;GRIDCO'!MU78</f>
        <v>13.6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2.06</v>
      </c>
      <c r="ET78" s="70">
        <f>'OA&amp;GRIDCO'!NP78+RTM!HD78+'Day Ahead IEX PXIL'!IZ78</f>
        <v>0</v>
      </c>
      <c r="EU78" s="70">
        <f>RTM!JG78</f>
        <v>2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6.54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4.0999999999999996</v>
      </c>
      <c r="FD78" s="70">
        <f>RTM!JX78</f>
        <v>0</v>
      </c>
      <c r="FE78" s="70">
        <f>GDAM!AE78+'OA&amp;GRIDCO'!OU78</f>
        <v>1.7600000000000002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1253.0190921101289</v>
      </c>
      <c r="FR78" s="1">
        <f t="shared" si="3"/>
        <v>152.97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9.1</v>
      </c>
      <c r="R79" s="71">
        <v>0.91999999999999993</v>
      </c>
      <c r="S79" s="71">
        <v>25</v>
      </c>
      <c r="T79" s="71"/>
      <c r="U79" s="71">
        <v>35.5</v>
      </c>
      <c r="V79" s="71"/>
      <c r="W79" s="248">
        <v>0.95</v>
      </c>
      <c r="X79" s="71"/>
      <c r="Y79" s="71">
        <v>0.2</v>
      </c>
      <c r="Z79" s="71"/>
      <c r="AA79" s="71">
        <v>0.28999999999999998</v>
      </c>
      <c r="AB79" s="71"/>
      <c r="AC79" s="252">
        <v>9.9235266077502257E-2</v>
      </c>
      <c r="AD79" s="71">
        <v>0</v>
      </c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1.34</v>
      </c>
      <c r="AH79" s="3">
        <f>'OA&amp;GRIDCO'!AD79+'Day Ahead IEX PXIL'!T79+RTM!T79</f>
        <v>0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20.62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472.18</v>
      </c>
      <c r="BD79" s="3">
        <f>'OA&amp;GRIDCO'!ER79+'Day Ahead IEX PXIL'!CB79+RTM!CB79</f>
        <v>69.075000000000003</v>
      </c>
      <c r="BE79" s="71">
        <f>'OA&amp;GRIDCO'!OC79+GDAM!U79</f>
        <v>2.82</v>
      </c>
      <c r="BF79" s="71">
        <f>'OA&amp;GRIDCO'!OD79+GDAM!V79</f>
        <v>0</v>
      </c>
      <c r="BG79" s="49"/>
      <c r="BH79" s="49"/>
      <c r="BI79" s="3">
        <f>'OA&amp;GRIDCO'!EW79+'Day Ahead IEX PXIL'!CG79+RTM!CG79</f>
        <v>1.1299999999999999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24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14.7</v>
      </c>
      <c r="CZ79" s="3">
        <f>'OA&amp;GRIDCO'!IH79+'Day Ahead IEX PXIL'!EJ79+RTM!ED79</f>
        <v>3.6749999999999998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0.21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1.74044666666667</v>
      </c>
      <c r="ED79" s="70">
        <f>'OA&amp;GRIDCO'!MR79</f>
        <v>0</v>
      </c>
      <c r="EE79" s="70">
        <f>'OA&amp;GRIDCO'!MU79</f>
        <v>13.6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2.11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4.1399999999999997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3.99</v>
      </c>
      <c r="FD79" s="70">
        <f>RTM!JX79</f>
        <v>0</v>
      </c>
      <c r="FE79" s="70">
        <f>GDAM!AE79+'OA&amp;GRIDCO'!OU79</f>
        <v>0.8600000000000001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1285.6709819327441</v>
      </c>
      <c r="FR79" s="1">
        <f t="shared" si="3"/>
        <v>152.97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9.1</v>
      </c>
      <c r="R80" s="71">
        <v>0.91999999999999993</v>
      </c>
      <c r="S80" s="71">
        <v>25</v>
      </c>
      <c r="T80" s="71"/>
      <c r="U80" s="71">
        <v>35.5</v>
      </c>
      <c r="V80" s="71"/>
      <c r="W80" s="248">
        <v>0.43</v>
      </c>
      <c r="X80" s="71"/>
      <c r="Y80" s="71">
        <v>0.06</v>
      </c>
      <c r="Z80" s="71"/>
      <c r="AA80" s="71">
        <v>0.09</v>
      </c>
      <c r="AB80" s="71"/>
      <c r="AC80" s="252">
        <v>5.5130703376390158E-2</v>
      </c>
      <c r="AD80" s="71">
        <v>0</v>
      </c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1.34</v>
      </c>
      <c r="AH80" s="3">
        <f>'OA&amp;GRIDCO'!AD80+'Day Ahead IEX PXIL'!T80+RTM!T80</f>
        <v>0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51.55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472.18</v>
      </c>
      <c r="BD80" s="3">
        <f>'OA&amp;GRIDCO'!ER80+'Day Ahead IEX PXIL'!CB80+RTM!CB80</f>
        <v>69.075000000000003</v>
      </c>
      <c r="BE80" s="71">
        <f>'OA&amp;GRIDCO'!OC80+GDAM!U80</f>
        <v>1.58</v>
      </c>
      <c r="BF80" s="71">
        <f>'OA&amp;GRIDCO'!OD80+GDAM!V80</f>
        <v>0</v>
      </c>
      <c r="BG80" s="49"/>
      <c r="BH80" s="49"/>
      <c r="BI80" s="3">
        <f>'OA&amp;GRIDCO'!EW80+'Day Ahead IEX PXIL'!CG80+RTM!CG80</f>
        <v>1.1299999999999999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24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14.7</v>
      </c>
      <c r="CZ80" s="3">
        <f>'OA&amp;GRIDCO'!IH80+'Day Ahead IEX PXIL'!EJ80+RTM!ED80</f>
        <v>3.6749999999999998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0.21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0.69657333333333304</v>
      </c>
      <c r="ED80" s="70">
        <f>'OA&amp;GRIDCO'!MR80</f>
        <v>0</v>
      </c>
      <c r="EE80" s="70">
        <f>'OA&amp;GRIDCO'!MU80</f>
        <v>13.6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2.11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2.2799999999999998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3.88</v>
      </c>
      <c r="FD80" s="70">
        <f>RTM!JX80</f>
        <v>0</v>
      </c>
      <c r="FE80" s="70">
        <f>GDAM!AE80+'OA&amp;GRIDCO'!OU80</f>
        <v>0.21000000000000002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1310.7830040367098</v>
      </c>
      <c r="FR80" s="1">
        <f t="shared" si="3"/>
        <v>152.97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9.1</v>
      </c>
      <c r="R81" s="71">
        <v>0.91999999999999993</v>
      </c>
      <c r="S81" s="71">
        <v>25</v>
      </c>
      <c r="T81" s="71"/>
      <c r="U81" s="71">
        <v>35.5</v>
      </c>
      <c r="V81" s="71"/>
      <c r="W81" s="248">
        <v>0.11</v>
      </c>
      <c r="X81" s="71"/>
      <c r="Y81" s="71">
        <v>0</v>
      </c>
      <c r="Z81" s="71"/>
      <c r="AA81" s="71">
        <v>0</v>
      </c>
      <c r="AB81" s="71"/>
      <c r="AC81" s="252">
        <v>2.205228135055606E-2</v>
      </c>
      <c r="AD81" s="71">
        <v>0</v>
      </c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1.34</v>
      </c>
      <c r="AH81" s="3">
        <f>'OA&amp;GRIDCO'!AD81+'Day Ahead IEX PXIL'!T81+RTM!T81</f>
        <v>0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61.86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472.18</v>
      </c>
      <c r="BD81" s="3">
        <f>'OA&amp;GRIDCO'!ER81+'Day Ahead IEX PXIL'!CB81+RTM!CB81</f>
        <v>69.075000000000003</v>
      </c>
      <c r="BE81" s="71">
        <f>'OA&amp;GRIDCO'!OC81+GDAM!U81</f>
        <v>0.68</v>
      </c>
      <c r="BF81" s="71">
        <f>'OA&amp;GRIDCO'!OD81+GDAM!V81</f>
        <v>0</v>
      </c>
      <c r="BG81" s="49"/>
      <c r="BH81" s="49"/>
      <c r="BI81" s="3">
        <f>'OA&amp;GRIDCO'!EW81+'Day Ahead IEX PXIL'!CG81+RTM!CG81</f>
        <v>1.1299999999999999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24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1.55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14.7</v>
      </c>
      <c r="CZ81" s="3">
        <f>'OA&amp;GRIDCO'!IH81+'Day Ahead IEX PXIL'!EJ81+RTM!ED81</f>
        <v>3.6749999999999998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11.34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0.21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13.6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2.11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0.91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3.77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1319.89335228135</v>
      </c>
      <c r="FR81" s="1">
        <f t="shared" si="3"/>
        <v>152.97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9.1</v>
      </c>
      <c r="R82" s="71">
        <v>0.91999999999999993</v>
      </c>
      <c r="S82" s="71">
        <v>25</v>
      </c>
      <c r="T82" s="71"/>
      <c r="U82" s="71">
        <v>35.5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>
        <v>0</v>
      </c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1.34</v>
      </c>
      <c r="AH82" s="3">
        <f>'OA&amp;GRIDCO'!AD82+'Day Ahead IEX PXIL'!T82+RTM!T82</f>
        <v>0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61.86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472.18</v>
      </c>
      <c r="BD82" s="3">
        <f>'OA&amp;GRIDCO'!ER82+'Day Ahead IEX PXIL'!CB82+RTM!CB82</f>
        <v>69.075000000000003</v>
      </c>
      <c r="BE82" s="71">
        <f>'OA&amp;GRIDCO'!OC82+GDAM!U82</f>
        <v>0.12</v>
      </c>
      <c r="BF82" s="71">
        <f>'OA&amp;GRIDCO'!OD82+GDAM!V82</f>
        <v>0</v>
      </c>
      <c r="BG82" s="49"/>
      <c r="BH82" s="49"/>
      <c r="BI82" s="3">
        <f>'OA&amp;GRIDCO'!EW82+'Day Ahead IEX PXIL'!CG82+RTM!CG82</f>
        <v>1.1299999999999999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24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1.55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14.7</v>
      </c>
      <c r="CZ82" s="3">
        <f>'OA&amp;GRIDCO'!IH82+'Day Ahead IEX PXIL'!EJ82+RTM!ED82</f>
        <v>3.6749999999999998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11.34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0.21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13.6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2.11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3.55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1347.9012999999995</v>
      </c>
      <c r="FR82" s="1">
        <f t="shared" si="3"/>
        <v>152.97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9.1</v>
      </c>
      <c r="R83" s="71">
        <v>0.91999999999999993</v>
      </c>
      <c r="S83" s="71">
        <v>25</v>
      </c>
      <c r="T83" s="71"/>
      <c r="U83" s="71">
        <v>35.5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>
        <v>0</v>
      </c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1.34</v>
      </c>
      <c r="AH83" s="3">
        <f>'OA&amp;GRIDCO'!AD83+'Day Ahead IEX PXIL'!T83+RTM!T83</f>
        <v>0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61.86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472.18</v>
      </c>
      <c r="BD83" s="3">
        <f>'OA&amp;GRIDCO'!ER83+'Day Ahead IEX PXIL'!CB83+RTM!CB83</f>
        <v>69.075000000000003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1.1299999999999999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26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14.7</v>
      </c>
      <c r="CZ83" s="3">
        <f>'OA&amp;GRIDCO'!IH83+'Day Ahead IEX PXIL'!EJ83+RTM!ED83</f>
        <v>3.6749999999999998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11.34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0.21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13.6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1.03</v>
      </c>
      <c r="ET83" s="70">
        <f>'OA&amp;GRIDCO'!NP83+RTM!HD83+'Day Ahead IEX PXIL'!IZ83</f>
        <v>0</v>
      </c>
      <c r="EU83" s="70">
        <f>RTM!JG83</f>
        <v>2.11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3.32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1376.9212999999997</v>
      </c>
      <c r="FR83" s="1">
        <f t="shared" si="3"/>
        <v>152.97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9.1</v>
      </c>
      <c r="R84" s="71">
        <v>0.91999999999999993</v>
      </c>
      <c r="S84" s="71">
        <v>25</v>
      </c>
      <c r="T84" s="71"/>
      <c r="U84" s="71">
        <v>35.5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>
        <v>0</v>
      </c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1.34</v>
      </c>
      <c r="AH84" s="3">
        <f>'OA&amp;GRIDCO'!AD84+'Day Ahead IEX PXIL'!T84+RTM!T84</f>
        <v>0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41.24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472.18</v>
      </c>
      <c r="BD84" s="3">
        <f>'OA&amp;GRIDCO'!ER84+'Day Ahead IEX PXIL'!CB84+RTM!CB84</f>
        <v>69.075000000000003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1.1299999999999999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26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14.7</v>
      </c>
      <c r="CZ84" s="3">
        <f>'OA&amp;GRIDCO'!IH84+'Day Ahead IEX PXIL'!EJ84+RTM!ED84</f>
        <v>3.6749999999999998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11.34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0.21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13.6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1.03</v>
      </c>
      <c r="ET84" s="70">
        <f>'OA&amp;GRIDCO'!NP84+RTM!HD84+'Day Ahead IEX PXIL'!IZ84</f>
        <v>0</v>
      </c>
      <c r="EU84" s="70">
        <f>RTM!JG84</f>
        <v>2.11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3.22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1386.2012999999997</v>
      </c>
      <c r="FR84" s="1">
        <f t="shared" si="3"/>
        <v>152.97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9.1</v>
      </c>
      <c r="R85" s="71">
        <v>0.91999999999999993</v>
      </c>
      <c r="S85" s="71">
        <v>25</v>
      </c>
      <c r="T85" s="71"/>
      <c r="U85" s="71">
        <v>35.5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>
        <v>0</v>
      </c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1.34</v>
      </c>
      <c r="AH85" s="70">
        <f>'OA&amp;GRIDCO'!AD85+'Day Ahead IEX PXIL'!T85+RTM!T85</f>
        <v>0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472.18</v>
      </c>
      <c r="BD85" s="70">
        <f>'OA&amp;GRIDCO'!ER85+'Day Ahead IEX PXIL'!CB85+RTM!CB85</f>
        <v>69.075000000000003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1.1299999999999999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26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14.7</v>
      </c>
      <c r="CZ85" s="70">
        <f>'OA&amp;GRIDCO'!IH85+'Day Ahead IEX PXIL'!EJ85+RTM!ED85</f>
        <v>3.6749999999999998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11.34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0.21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13.6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2.11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2.99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1375.7612999999997</v>
      </c>
      <c r="FR85" s="1">
        <f t="shared" si="3"/>
        <v>152.97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9.1</v>
      </c>
      <c r="R86" s="71">
        <v>0.91999999999999993</v>
      </c>
      <c r="S86" s="71">
        <v>25</v>
      </c>
      <c r="T86" s="71"/>
      <c r="U86" s="71">
        <v>35.5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>
        <v>0</v>
      </c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1.34</v>
      </c>
      <c r="AH86" s="3">
        <f>'OA&amp;GRIDCO'!AD86+'Day Ahead IEX PXIL'!T86+RTM!T86</f>
        <v>0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472.18</v>
      </c>
      <c r="BD86" s="3">
        <f>'OA&amp;GRIDCO'!ER86+'Day Ahead IEX PXIL'!CB86+RTM!CB86</f>
        <v>69.075000000000003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1.1299999999999999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26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14.7</v>
      </c>
      <c r="CZ86" s="3">
        <f>'OA&amp;GRIDCO'!IH86+'Day Ahead IEX PXIL'!EJ86+RTM!ED86</f>
        <v>3.6749999999999998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11.34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0.21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13.6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2.11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2.77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1405.5412999999996</v>
      </c>
      <c r="FR86" s="1">
        <f t="shared" si="3"/>
        <v>152.97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9.1</v>
      </c>
      <c r="R87" s="71">
        <v>0.91999999999999993</v>
      </c>
      <c r="S87" s="71">
        <v>25</v>
      </c>
      <c r="T87" s="71"/>
      <c r="U87" s="71">
        <v>35.5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>
        <v>0</v>
      </c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1.34</v>
      </c>
      <c r="AH87" s="3">
        <f>'OA&amp;GRIDCO'!AD87+'Day Ahead IEX PXIL'!T87+RTM!T87</f>
        <v>0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61.86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472.18</v>
      </c>
      <c r="BD87" s="3">
        <f>'OA&amp;GRIDCO'!ER87+'Day Ahead IEX PXIL'!CB87+RTM!CB87</f>
        <v>69.075000000000003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1.1299999999999999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26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1.03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14.7</v>
      </c>
      <c r="CZ87" s="3">
        <f>'OA&amp;GRIDCO'!IH87+'Day Ahead IEX PXIL'!EJ87+RTM!ED87</f>
        <v>3.6749999999999998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12.370000000000001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0.21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13.6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2.2200000000000002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2.66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1482.4013</v>
      </c>
      <c r="FR87" s="1">
        <f t="shared" si="3"/>
        <v>152.97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9.1</v>
      </c>
      <c r="R88" s="71">
        <v>0.91999999999999993</v>
      </c>
      <c r="S88" s="71">
        <v>25</v>
      </c>
      <c r="T88" s="71"/>
      <c r="U88" s="71">
        <v>35.5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>
        <v>0</v>
      </c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1.34</v>
      </c>
      <c r="AH88" s="3">
        <f>'OA&amp;GRIDCO'!AD88+'Day Ahead IEX PXIL'!T88+RTM!T88</f>
        <v>0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61.85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472.18</v>
      </c>
      <c r="BD88" s="3">
        <f>'OA&amp;GRIDCO'!ER88+'Day Ahead IEX PXIL'!CB88+RTM!CB88</f>
        <v>69.075000000000003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1.1299999999999999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26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1.03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14.7</v>
      </c>
      <c r="CZ88" s="3">
        <f>'OA&amp;GRIDCO'!IH88+'Day Ahead IEX PXIL'!EJ88+RTM!ED88</f>
        <v>3.6749999999999998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12.370000000000001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0.21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13.6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2.2200000000000002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2.44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1482.1713</v>
      </c>
      <c r="FR88" s="1">
        <f t="shared" si="3"/>
        <v>152.97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9.1</v>
      </c>
      <c r="R89" s="71">
        <v>0.91999999999999993</v>
      </c>
      <c r="S89" s="71">
        <v>25</v>
      </c>
      <c r="T89" s="71"/>
      <c r="U89" s="71">
        <v>35.5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>
        <v>0</v>
      </c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0.82</v>
      </c>
      <c r="AH89" s="3">
        <f>'OA&amp;GRIDCO'!AD89+'Day Ahead IEX PXIL'!T89+RTM!T89</f>
        <v>0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472.18</v>
      </c>
      <c r="BD89" s="3">
        <f>'OA&amp;GRIDCO'!ER89+'Day Ahead IEX PXIL'!CB89+RTM!CB89</f>
        <v>69.075000000000003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1.1299999999999999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26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1.03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14.7</v>
      </c>
      <c r="CZ89" s="3">
        <f>'OA&amp;GRIDCO'!IH89+'Day Ahead IEX PXIL'!EJ89+RTM!ED89</f>
        <v>3.6749999999999998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12.370000000000001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0.21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13.6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2.06</v>
      </c>
      <c r="ET89" s="70">
        <f>'OA&amp;GRIDCO'!NP89+RTM!HD89+'Day Ahead IEX PXIL'!IZ89</f>
        <v>0</v>
      </c>
      <c r="EU89" s="70">
        <f>RTM!JG89</f>
        <v>2.2200000000000002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2.11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1419.4712999999997</v>
      </c>
      <c r="FR89" s="1">
        <f t="shared" si="3"/>
        <v>152.97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9.1</v>
      </c>
      <c r="R90" s="71">
        <v>0.91999999999999993</v>
      </c>
      <c r="S90" s="71">
        <v>25</v>
      </c>
      <c r="T90" s="71"/>
      <c r="U90" s="71">
        <v>35.5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>
        <v>0</v>
      </c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0.82</v>
      </c>
      <c r="AH90" s="3">
        <f>'OA&amp;GRIDCO'!AD90+'Day Ahead IEX PXIL'!T90+RTM!T90</f>
        <v>0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30.93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472.18</v>
      </c>
      <c r="BD90" s="3">
        <f>'OA&amp;GRIDCO'!ER90+'Day Ahead IEX PXIL'!CB90+RTM!CB90</f>
        <v>69.075000000000003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1.1299999999999999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26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1.03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14.7</v>
      </c>
      <c r="CZ90" s="3">
        <f>'OA&amp;GRIDCO'!IH90+'Day Ahead IEX PXIL'!EJ90+RTM!ED90</f>
        <v>3.6749999999999998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12.370000000000001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0.21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13.6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2.06</v>
      </c>
      <c r="ET90" s="70">
        <f>'OA&amp;GRIDCO'!NP90+RTM!HD90+'Day Ahead IEX PXIL'!IZ90</f>
        <v>0</v>
      </c>
      <c r="EU90" s="70">
        <f>RTM!JG90</f>
        <v>2.2200000000000002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1.88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1450.1713</v>
      </c>
      <c r="FR90" s="1">
        <f t="shared" si="3"/>
        <v>152.97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9.1</v>
      </c>
      <c r="R91" s="71">
        <v>0.91999999999999993</v>
      </c>
      <c r="S91" s="71">
        <v>25</v>
      </c>
      <c r="T91" s="71"/>
      <c r="U91" s="71">
        <v>35.5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>
        <v>0</v>
      </c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0.62</v>
      </c>
      <c r="AH91" s="3">
        <f>'OA&amp;GRIDCO'!AD91+'Day Ahead IEX PXIL'!T91+RTM!T91</f>
        <v>0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482.49</v>
      </c>
      <c r="BD91" s="3">
        <f>'OA&amp;GRIDCO'!ER91+'Day Ahead IEX PXIL'!CB91+RTM!CB91</f>
        <v>69.075000000000003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1.1299999999999999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26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1.03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14.7</v>
      </c>
      <c r="CZ91" s="3">
        <f>'OA&amp;GRIDCO'!IH91+'Day Ahead IEX PXIL'!EJ91+RTM!ED91</f>
        <v>3.6749999999999998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12.370000000000001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0.21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13.6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6.19</v>
      </c>
      <c r="ET91" s="70">
        <f>'OA&amp;GRIDCO'!NP91+RTM!HD91+'Day Ahead IEX PXIL'!IZ91</f>
        <v>0</v>
      </c>
      <c r="EU91" s="70">
        <f>RTM!JG91</f>
        <v>2.11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1.55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1433.0412999999999</v>
      </c>
      <c r="FR91" s="1">
        <f t="shared" si="3"/>
        <v>152.97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9.1</v>
      </c>
      <c r="R92" s="71">
        <v>0.91999999999999993</v>
      </c>
      <c r="S92" s="71">
        <v>25</v>
      </c>
      <c r="T92" s="71"/>
      <c r="U92" s="71">
        <v>35.5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>
        <v>0</v>
      </c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0.62</v>
      </c>
      <c r="AH92" s="3">
        <f>'OA&amp;GRIDCO'!AD92+'Day Ahead IEX PXIL'!T92+RTM!T92</f>
        <v>0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482.49</v>
      </c>
      <c r="BD92" s="3">
        <f>'OA&amp;GRIDCO'!ER92+'Day Ahead IEX PXIL'!CB92+RTM!CB92</f>
        <v>69.075000000000003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1.1299999999999999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26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1.03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14.7</v>
      </c>
      <c r="CZ92" s="3">
        <f>'OA&amp;GRIDCO'!IH92+'Day Ahead IEX PXIL'!EJ92+RTM!ED92</f>
        <v>3.6749999999999998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12.370000000000001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0.21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13.6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6.19</v>
      </c>
      <c r="ET92" s="70">
        <f>'OA&amp;GRIDCO'!NP92+RTM!HD92+'Day Ahead IEX PXIL'!IZ92</f>
        <v>0</v>
      </c>
      <c r="EU92" s="70">
        <f>RTM!JG92</f>
        <v>2.11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1.1100000000000001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1432.6012999999998</v>
      </c>
      <c r="FR92" s="1">
        <f t="shared" si="3"/>
        <v>152.97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9.1</v>
      </c>
      <c r="R93" s="71">
        <v>0.91999999999999993</v>
      </c>
      <c r="S93" s="71">
        <v>25</v>
      </c>
      <c r="T93" s="71"/>
      <c r="U93" s="71">
        <v>35.5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>
        <v>0</v>
      </c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0.62</v>
      </c>
      <c r="AH93" s="3">
        <f>'OA&amp;GRIDCO'!AD93+'Day Ahead IEX PXIL'!T93+RTM!T93</f>
        <v>0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482.49</v>
      </c>
      <c r="BD93" s="3">
        <f>'OA&amp;GRIDCO'!ER93+'Day Ahead IEX PXIL'!CB93+RTM!CB93</f>
        <v>69.075000000000003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1.1299999999999999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26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1.55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14.7</v>
      </c>
      <c r="CZ93" s="3">
        <f>'OA&amp;GRIDCO'!IH93+'Day Ahead IEX PXIL'!EJ93+RTM!ED93</f>
        <v>3.6749999999999998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12.370000000000001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0.21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13.6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5.15</v>
      </c>
      <c r="ET93" s="70">
        <f>'OA&amp;GRIDCO'!NP93+RTM!HD93+'Day Ahead IEX PXIL'!IZ93</f>
        <v>0</v>
      </c>
      <c r="EU93" s="70">
        <f>RTM!JG93</f>
        <v>2.11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0.77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1431.7412999999999</v>
      </c>
      <c r="FR93" s="1">
        <f t="shared" si="3"/>
        <v>152.97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9.1</v>
      </c>
      <c r="R94" s="71">
        <v>0.91999999999999993</v>
      </c>
      <c r="S94" s="71">
        <v>25</v>
      </c>
      <c r="T94" s="71"/>
      <c r="U94" s="71">
        <v>35.5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>
        <v>0</v>
      </c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0.62</v>
      </c>
      <c r="AH94" s="3">
        <f>'OA&amp;GRIDCO'!AD94+'Day Ahead IEX PXIL'!T94+RTM!T94</f>
        <v>0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36.08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482.49</v>
      </c>
      <c r="BD94" s="3">
        <f>'OA&amp;GRIDCO'!ER94+'Day Ahead IEX PXIL'!CB94+RTM!CB94</f>
        <v>69.075000000000003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1.1299999999999999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26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1.55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14.7</v>
      </c>
      <c r="CZ94" s="3">
        <f>'OA&amp;GRIDCO'!IH94+'Day Ahead IEX PXIL'!EJ94+RTM!ED94</f>
        <v>3.6749999999999998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12.370000000000001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0.21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13.6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5.15</v>
      </c>
      <c r="ET94" s="70">
        <f>'OA&amp;GRIDCO'!NP94+RTM!HD94+'Day Ahead IEX PXIL'!IZ94</f>
        <v>0</v>
      </c>
      <c r="EU94" s="70">
        <f>RTM!JG94</f>
        <v>2.11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0.56000000000000005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1467.6112999999998</v>
      </c>
      <c r="FR94" s="1">
        <f t="shared" si="3"/>
        <v>152.97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9.1</v>
      </c>
      <c r="R95" s="71">
        <v>0.91999999999999993</v>
      </c>
      <c r="S95" s="71">
        <v>25</v>
      </c>
      <c r="T95" s="71"/>
      <c r="U95" s="71">
        <v>35.5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>
        <v>0</v>
      </c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0.62</v>
      </c>
      <c r="AH95" s="3">
        <f>'OA&amp;GRIDCO'!AD95+'Day Ahead IEX PXIL'!T95+RTM!T95</f>
        <v>0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41.24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482.49</v>
      </c>
      <c r="BD95" s="3">
        <f>'OA&amp;GRIDCO'!ER95+'Day Ahead IEX PXIL'!CB95+RTM!CB95</f>
        <v>69.075000000000003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1.1299999999999999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26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1.55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14.7</v>
      </c>
      <c r="CZ95" s="3">
        <f>'OA&amp;GRIDCO'!IH95+'Day Ahead IEX PXIL'!EJ95+RTM!ED95</f>
        <v>3.6749999999999998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13.4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0.21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13.6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5.15</v>
      </c>
      <c r="ET95" s="70">
        <f>'OA&amp;GRIDCO'!NP95+RTM!HD95+'Day Ahead IEX PXIL'!IZ95</f>
        <v>0</v>
      </c>
      <c r="EU95" s="70">
        <f>RTM!JG95</f>
        <v>2.11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0.33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1473.5713000000001</v>
      </c>
      <c r="FR95" s="1">
        <f t="shared" si="3"/>
        <v>152.97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9.1</v>
      </c>
      <c r="R96" s="71">
        <v>0.91999999999999993</v>
      </c>
      <c r="S96" s="71">
        <v>25</v>
      </c>
      <c r="T96" s="71"/>
      <c r="U96" s="71">
        <v>35.5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>
        <v>0</v>
      </c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0.62</v>
      </c>
      <c r="AH96" s="3">
        <f>'OA&amp;GRIDCO'!AD96+'Day Ahead IEX PXIL'!T96+RTM!T96</f>
        <v>0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482.49</v>
      </c>
      <c r="BD96" s="3">
        <f>'OA&amp;GRIDCO'!ER96+'Day Ahead IEX PXIL'!CB96+RTM!CB96</f>
        <v>69.075000000000003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1.1299999999999999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26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1.55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14.7</v>
      </c>
      <c r="CZ96" s="3">
        <f>'OA&amp;GRIDCO'!IH96+'Day Ahead IEX PXIL'!EJ96+RTM!ED96</f>
        <v>3.6749999999999998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13.4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0.21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13.6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5.15</v>
      </c>
      <c r="ET96" s="70">
        <f>'OA&amp;GRIDCO'!NP96+RTM!HD96+'Day Ahead IEX PXIL'!IZ96</f>
        <v>0</v>
      </c>
      <c r="EU96" s="70">
        <f>RTM!JG96</f>
        <v>2.11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0.23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1432.2313000000001</v>
      </c>
      <c r="FR96" s="1">
        <f t="shared" si="3"/>
        <v>152.97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9.1</v>
      </c>
      <c r="R97" s="71">
        <v>0.91999999999999993</v>
      </c>
      <c r="S97" s="71">
        <v>25</v>
      </c>
      <c r="T97" s="71"/>
      <c r="U97" s="71">
        <v>35.5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>
        <v>0</v>
      </c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0.62</v>
      </c>
      <c r="AH97" s="3">
        <f>'OA&amp;GRIDCO'!AD97+'Day Ahead IEX PXIL'!T97+RTM!T97</f>
        <v>0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482.49</v>
      </c>
      <c r="BD97" s="3">
        <f>'OA&amp;GRIDCO'!ER97+'Day Ahead IEX PXIL'!CB97+RTM!CB97</f>
        <v>69.075000000000003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1.1299999999999999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26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1.55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14.7</v>
      </c>
      <c r="CZ97" s="3">
        <f>'OA&amp;GRIDCO'!IH97+'Day Ahead IEX PXIL'!EJ97+RTM!ED97</f>
        <v>3.6749999999999998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13.4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0.21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13.6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2.11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0.11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1432.1113</v>
      </c>
      <c r="FR97" s="1">
        <f t="shared" si="3"/>
        <v>152.97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9.1</v>
      </c>
      <c r="R98" s="71">
        <v>0.91999999999999993</v>
      </c>
      <c r="S98" s="71">
        <v>25</v>
      </c>
      <c r="T98" s="71"/>
      <c r="U98" s="71">
        <v>35.5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>
        <v>0</v>
      </c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0.62</v>
      </c>
      <c r="AH98" s="3">
        <f>'OA&amp;GRIDCO'!AD98+'Day Ahead IEX PXIL'!T98+RTM!T98</f>
        <v>0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30.93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482.49</v>
      </c>
      <c r="BD98" s="3">
        <f>'OA&amp;GRIDCO'!ER98+'Day Ahead IEX PXIL'!CB98+RTM!CB98</f>
        <v>69.075000000000003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1.1299999999999999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26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1.55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14.7</v>
      </c>
      <c r="CZ98" s="3">
        <f>'OA&amp;GRIDCO'!IH98+'Day Ahead IEX PXIL'!EJ98+RTM!ED98</f>
        <v>3.6749999999999998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13.4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0.21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13.6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2.11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1462.9313000000002</v>
      </c>
      <c r="FR98" s="1">
        <f t="shared" si="3"/>
        <v>152.97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9.1</v>
      </c>
      <c r="R99" s="71">
        <v>0.91999999999999993</v>
      </c>
      <c r="S99" s="71">
        <v>25</v>
      </c>
      <c r="T99" s="71"/>
      <c r="U99" s="71">
        <v>35.5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>
        <v>0</v>
      </c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0.62</v>
      </c>
      <c r="AH99" s="3">
        <f>'OA&amp;GRIDCO'!AD99+'Day Ahead IEX PXIL'!T99+RTM!T99</f>
        <v>0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482.49</v>
      </c>
      <c r="BD99" s="3">
        <f>'OA&amp;GRIDCO'!ER99+'Day Ahead IEX PXIL'!CB99+RTM!CB99</f>
        <v>69.075000000000003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1.1299999999999999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24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1.55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14.7</v>
      </c>
      <c r="CZ99" s="3">
        <f>'OA&amp;GRIDCO'!IH99+'Day Ahead IEX PXIL'!EJ99+RTM!ED99</f>
        <v>3.6749999999999998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14.43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0.21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13.6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1.77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1430.6913000000002</v>
      </c>
      <c r="FR99" s="1">
        <f t="shared" si="3"/>
        <v>152.97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9.1</v>
      </c>
      <c r="R100" s="71">
        <v>0.91999999999999993</v>
      </c>
      <c r="S100" s="71">
        <v>25</v>
      </c>
      <c r="T100" s="71"/>
      <c r="U100" s="71">
        <v>35.5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>
        <v>0</v>
      </c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0.62</v>
      </c>
      <c r="AH100" s="3">
        <f>'OA&amp;GRIDCO'!AD100+'Day Ahead IEX PXIL'!T100+RTM!T100</f>
        <v>0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482.49</v>
      </c>
      <c r="BD100" s="3">
        <f>'OA&amp;GRIDCO'!ER100+'Day Ahead IEX PXIL'!CB100+RTM!CB100</f>
        <v>69.075000000000003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1.1299999999999999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24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1.55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14.7</v>
      </c>
      <c r="CZ100" s="3">
        <f>'OA&amp;GRIDCO'!IH100+'Day Ahead IEX PXIL'!EJ100+RTM!ED100</f>
        <v>3.6749999999999998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14.43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0.21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13.6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1.77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1430.6913000000002</v>
      </c>
      <c r="FR100" s="1">
        <f t="shared" si="3"/>
        <v>152.97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9.1</v>
      </c>
      <c r="R101" s="71">
        <v>0.91999999999999993</v>
      </c>
      <c r="S101" s="71">
        <v>25</v>
      </c>
      <c r="T101" s="71"/>
      <c r="U101" s="71">
        <v>35.5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>
        <v>0</v>
      </c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0.62</v>
      </c>
      <c r="AH101" s="3">
        <f>'OA&amp;GRIDCO'!AD101+'Day Ahead IEX PXIL'!T101+RTM!T101</f>
        <v>0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482.49</v>
      </c>
      <c r="BD101" s="3">
        <f>'OA&amp;GRIDCO'!ER101+'Day Ahead IEX PXIL'!CB101+RTM!CB101</f>
        <v>69.075000000000003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1.1299999999999999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24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1.55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14.7</v>
      </c>
      <c r="CZ101" s="3">
        <f>'OA&amp;GRIDCO'!IH101+'Day Ahead IEX PXIL'!EJ101+RTM!ED101</f>
        <v>3.6749999999999998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14.43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0.21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13.6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5.15</v>
      </c>
      <c r="ET101" s="70">
        <f>'OA&amp;GRIDCO'!NP101+RTM!HD101+'Day Ahead IEX PXIL'!IZ101</f>
        <v>0</v>
      </c>
      <c r="EU101" s="70">
        <f>RTM!JG101</f>
        <v>2.11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1431.0313000000001</v>
      </c>
      <c r="FR101" s="1">
        <f t="shared" si="3"/>
        <v>152.97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9.1</v>
      </c>
      <c r="R102" s="71">
        <v>0.91999999999999993</v>
      </c>
      <c r="S102" s="71">
        <v>25</v>
      </c>
      <c r="T102" s="71"/>
      <c r="U102" s="71">
        <v>35.5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>
        <v>0</v>
      </c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0.62</v>
      </c>
      <c r="AH102" s="3">
        <f>'OA&amp;GRIDCO'!AD102+'Day Ahead IEX PXIL'!T102+RTM!T102</f>
        <v>0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20.62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482.49</v>
      </c>
      <c r="BD102" s="3">
        <f>'OA&amp;GRIDCO'!ER102+'Day Ahead IEX PXIL'!CB102+RTM!CB102</f>
        <v>69.075000000000003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1.1299999999999999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24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1.55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14.7</v>
      </c>
      <c r="CZ102" s="3">
        <f>'OA&amp;GRIDCO'!IH102+'Day Ahead IEX PXIL'!EJ102+RTM!ED102</f>
        <v>3.6749999999999998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14.43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0.21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13.6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5.15</v>
      </c>
      <c r="ET102" s="70">
        <f>'OA&amp;GRIDCO'!NP102+RTM!HD102+'Day Ahead IEX PXIL'!IZ102</f>
        <v>0</v>
      </c>
      <c r="EU102" s="70">
        <f>RTM!JG102</f>
        <v>2.11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1451.6513</v>
      </c>
      <c r="FR102" s="1">
        <f t="shared" si="3"/>
        <v>152.97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9.1</v>
      </c>
      <c r="R103" s="71">
        <v>0.91999999999999993</v>
      </c>
      <c r="S103" s="71">
        <v>25</v>
      </c>
      <c r="T103" s="71"/>
      <c r="U103" s="71">
        <v>35.5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>
        <v>0</v>
      </c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0.62</v>
      </c>
      <c r="AH103" s="3">
        <f>'OA&amp;GRIDCO'!AD103+'Day Ahead IEX PXIL'!T103+RTM!T103</f>
        <v>0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492.8</v>
      </c>
      <c r="BD103" s="3">
        <f>'OA&amp;GRIDCO'!ER103+'Day Ahead IEX PXIL'!CB103+RTM!CB103</f>
        <v>69.075000000000003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1.1299999999999999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24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1.55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14.7</v>
      </c>
      <c r="CZ103" s="3">
        <f>'OA&amp;GRIDCO'!IH103+'Day Ahead IEX PXIL'!EJ103+RTM!ED103</f>
        <v>3.6749999999999998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14.43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0.21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13.6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5.15</v>
      </c>
      <c r="ET103" s="70">
        <f>'OA&amp;GRIDCO'!NP103+RTM!HD103+'Day Ahead IEX PXIL'!IZ103</f>
        <v>0</v>
      </c>
      <c r="EU103" s="70">
        <f>RTM!JG103</f>
        <v>2.11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1441.3413</v>
      </c>
      <c r="FR103" s="1">
        <f t="shared" si="3"/>
        <v>152.97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9.1</v>
      </c>
      <c r="R104" s="71">
        <v>0.91999999999999993</v>
      </c>
      <c r="S104" s="71">
        <v>25</v>
      </c>
      <c r="T104" s="71"/>
      <c r="U104" s="71">
        <v>35.5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>
        <v>0</v>
      </c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0.62</v>
      </c>
      <c r="AH104" s="3">
        <f>'OA&amp;GRIDCO'!AD104+'Day Ahead IEX PXIL'!T104+RTM!T104</f>
        <v>0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492.8</v>
      </c>
      <c r="BD104" s="3">
        <f>'OA&amp;GRIDCO'!ER104+'Day Ahead IEX PXIL'!CB104+RTM!CB104</f>
        <v>69.075000000000003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1.1299999999999999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24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1.55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14.7</v>
      </c>
      <c r="CZ104" s="3">
        <f>'OA&amp;GRIDCO'!IH104+'Day Ahead IEX PXIL'!EJ104+RTM!ED104</f>
        <v>3.6749999999999998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14.43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0.21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13.6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5.15</v>
      </c>
      <c r="ET104" s="70">
        <f>'OA&amp;GRIDCO'!NP104+RTM!HD104+'Day Ahead IEX PXIL'!IZ104</f>
        <v>0</v>
      </c>
      <c r="EU104" s="70">
        <f>RTM!JG104</f>
        <v>2.11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1441.3413</v>
      </c>
      <c r="FR104" s="1">
        <f t="shared" si="3"/>
        <v>152.97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9.1</v>
      </c>
      <c r="R105" s="71">
        <v>0.91999999999999993</v>
      </c>
      <c r="S105" s="71">
        <v>25</v>
      </c>
      <c r="T105" s="71"/>
      <c r="U105" s="71">
        <v>35.5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>
        <v>0</v>
      </c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0.62</v>
      </c>
      <c r="AH105" s="3">
        <f>'OA&amp;GRIDCO'!AD105+'Day Ahead IEX PXIL'!T105+RTM!T105</f>
        <v>0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30.93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492.8</v>
      </c>
      <c r="BD105" s="3">
        <f>'OA&amp;GRIDCO'!ER105+'Day Ahead IEX PXIL'!CB105+RTM!CB105</f>
        <v>69.075000000000003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1.1299999999999999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24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1.55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14.7</v>
      </c>
      <c r="CZ105" s="3">
        <f>'OA&amp;GRIDCO'!IH105+'Day Ahead IEX PXIL'!EJ105+RTM!ED105</f>
        <v>3.6749999999999998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14.43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0.21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13.6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5.15</v>
      </c>
      <c r="ET105" s="70">
        <f>'OA&amp;GRIDCO'!NP105+RTM!HD105+'Day Ahead IEX PXIL'!IZ105</f>
        <v>0</v>
      </c>
      <c r="EU105" s="70">
        <f>RTM!JG105</f>
        <v>2.11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1472.2713000000001</v>
      </c>
      <c r="FR105" s="1">
        <f t="shared" si="3"/>
        <v>152.97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9.1</v>
      </c>
      <c r="R106" s="71">
        <v>0.91999999999999993</v>
      </c>
      <c r="S106" s="71">
        <v>25</v>
      </c>
      <c r="T106" s="71"/>
      <c r="U106" s="71">
        <v>35.5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>
        <v>0</v>
      </c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0.62</v>
      </c>
      <c r="AH106" s="3">
        <f>'OA&amp;GRIDCO'!AD106+'Day Ahead IEX PXIL'!T106+RTM!T106</f>
        <v>0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51.55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492.8</v>
      </c>
      <c r="BD106" s="3">
        <f>'OA&amp;GRIDCO'!ER106+'Day Ahead IEX PXIL'!CB106+RTM!CB106</f>
        <v>69.075000000000003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1.1299999999999999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24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1.55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14.7</v>
      </c>
      <c r="CZ106" s="3">
        <f>'OA&amp;GRIDCO'!IH106+'Day Ahead IEX PXIL'!EJ106+RTM!ED106</f>
        <v>3.6749999999999998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14.43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0.21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13.6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5.15</v>
      </c>
      <c r="ET106" s="70">
        <f>'OA&amp;GRIDCO'!NP106+RTM!HD106+'Day Ahead IEX PXIL'!IZ106</f>
        <v>0</v>
      </c>
      <c r="EU106" s="70">
        <f>RTM!JG106</f>
        <v>2.11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1492.8913</v>
      </c>
      <c r="FR106" s="1">
        <f t="shared" si="3"/>
        <v>152.97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9.1</v>
      </c>
      <c r="R107" s="321">
        <f t="shared" si="4"/>
        <v>0.91999999999999993</v>
      </c>
      <c r="S107" s="350">
        <f t="shared" si="4"/>
        <v>25</v>
      </c>
      <c r="T107" s="350">
        <f t="shared" si="4"/>
        <v>0</v>
      </c>
      <c r="U107" s="350">
        <f t="shared" si="4"/>
        <v>35.5</v>
      </c>
      <c r="V107" s="350">
        <f t="shared" si="4"/>
        <v>0</v>
      </c>
      <c r="W107" s="321">
        <f t="shared" si="4"/>
        <v>12.05</v>
      </c>
      <c r="X107" s="321">
        <f t="shared" si="4"/>
        <v>0</v>
      </c>
      <c r="Y107" s="321">
        <f t="shared" si="4"/>
        <v>5.89</v>
      </c>
      <c r="Z107" s="321">
        <f t="shared" si="4"/>
        <v>0</v>
      </c>
      <c r="AA107" s="321">
        <f t="shared" si="4"/>
        <v>8.83</v>
      </c>
      <c r="AB107" s="321">
        <f t="shared" si="4"/>
        <v>0</v>
      </c>
      <c r="AC107" s="321">
        <f t="shared" ref="AC107:BO107" si="5">MAX(AC11:AC106)</f>
        <v>4.66</v>
      </c>
      <c r="AD107" s="321">
        <f t="shared" si="5"/>
        <v>0</v>
      </c>
      <c r="AE107" s="60">
        <f t="shared" si="5"/>
        <v>7.48</v>
      </c>
      <c r="AF107" s="60">
        <f t="shared" si="5"/>
        <v>0</v>
      </c>
      <c r="AG107" s="60">
        <f t="shared" si="5"/>
        <v>1.75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80.41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47.2</v>
      </c>
      <c r="AR107" s="60">
        <f t="shared" si="5"/>
        <v>14.5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492.8</v>
      </c>
      <c r="BD107" s="60">
        <f t="shared" si="5"/>
        <v>69.075000000000003</v>
      </c>
      <c r="BE107" s="60">
        <f t="shared" si="5"/>
        <v>22.62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26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1.55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14.7</v>
      </c>
      <c r="CZ107" s="60">
        <f t="shared" si="6"/>
        <v>3.6749999999999998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14.43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0.21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36.514068133333303</v>
      </c>
      <c r="ED107" s="60">
        <f t="shared" si="7"/>
        <v>0</v>
      </c>
      <c r="EE107" s="60">
        <f t="shared" si="7"/>
        <v>13.6</v>
      </c>
      <c r="EF107" s="60">
        <f t="shared" si="7"/>
        <v>4.7</v>
      </c>
      <c r="EG107" s="60">
        <f t="shared" si="7"/>
        <v>3.32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8.25</v>
      </c>
      <c r="ET107" s="60">
        <f t="shared" si="7"/>
        <v>0</v>
      </c>
      <c r="EU107" s="60">
        <f t="shared" si="7"/>
        <v>2.2200000000000002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17.260000000000002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4.32</v>
      </c>
      <c r="FD107" s="60">
        <f t="shared" si="8"/>
        <v>0</v>
      </c>
      <c r="FE107" s="60">
        <f t="shared" si="8"/>
        <v>15.49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1492.8913</v>
      </c>
      <c r="FR107" s="60">
        <f t="shared" si="7"/>
        <v>152.97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9.1</v>
      </c>
      <c r="R108" s="323">
        <f t="shared" si="12"/>
        <v>0.91999999999999993</v>
      </c>
      <c r="S108" s="71">
        <f t="shared" si="12"/>
        <v>25</v>
      </c>
      <c r="T108" s="71">
        <f t="shared" si="12"/>
        <v>0</v>
      </c>
      <c r="U108" s="71">
        <f t="shared" si="12"/>
        <v>35.5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0.62</v>
      </c>
      <c r="AH108" s="61">
        <f t="shared" si="13"/>
        <v>0</v>
      </c>
      <c r="AI108" s="61">
        <f t="shared" si="13"/>
        <v>105</v>
      </c>
      <c r="AJ108" s="61">
        <f t="shared" si="13"/>
        <v>31.5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45.2</v>
      </c>
      <c r="AR108" s="61">
        <f t="shared" si="13"/>
        <v>14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430.94</v>
      </c>
      <c r="BD108" s="61">
        <f t="shared" si="13"/>
        <v>69.075000000000003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1.1299999999999999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3.6749999999999998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29.700000000000003</v>
      </c>
      <c r="DP108" s="61">
        <f t="shared" si="14"/>
        <v>0</v>
      </c>
      <c r="DQ108" s="61">
        <f t="shared" si="14"/>
        <v>0.21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13.6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1235.926340584999</v>
      </c>
      <c r="FR108" s="61">
        <f t="shared" si="15"/>
        <v>149.47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9.1000000000000139</v>
      </c>
      <c r="R109" s="323">
        <f t="shared" si="20"/>
        <v>0.92000000000000126</v>
      </c>
      <c r="S109" s="71">
        <f t="shared" si="20"/>
        <v>25</v>
      </c>
      <c r="T109" s="71" t="e">
        <f t="shared" si="20"/>
        <v>#DIV/0!</v>
      </c>
      <c r="U109" s="71">
        <f t="shared" si="20"/>
        <v>35.5</v>
      </c>
      <c r="V109" s="71" t="e">
        <f t="shared" si="20"/>
        <v>#DIV/0!</v>
      </c>
      <c r="W109" s="323">
        <f t="shared" si="20"/>
        <v>3.7640625000000001</v>
      </c>
      <c r="X109" s="323" t="e">
        <f t="shared" si="20"/>
        <v>#DIV/0!</v>
      </c>
      <c r="Y109" s="323">
        <f t="shared" si="20"/>
        <v>1.6642708333333334</v>
      </c>
      <c r="Z109" s="323" t="e">
        <f t="shared" si="20"/>
        <v>#DIV/0!</v>
      </c>
      <c r="AA109" s="323">
        <f t="shared" si="20"/>
        <v>2.4944791666666668</v>
      </c>
      <c r="AB109" s="323" t="e">
        <f t="shared" si="20"/>
        <v>#DIV/0!</v>
      </c>
      <c r="AC109" s="323">
        <f t="shared" ref="AC109:BO109" si="21">AVERAGE(AC11:AC106)</f>
        <v>1.0962842841254521</v>
      </c>
      <c r="AD109" s="323">
        <f t="shared" si="21"/>
        <v>0</v>
      </c>
      <c r="AE109" s="61">
        <f t="shared" si="21"/>
        <v>1.7989583333333334</v>
      </c>
      <c r="AF109" s="61">
        <f t="shared" si="21"/>
        <v>0</v>
      </c>
      <c r="AG109" s="61">
        <f t="shared" si="21"/>
        <v>0.80854166666666771</v>
      </c>
      <c r="AH109" s="61">
        <f t="shared" si="21"/>
        <v>0</v>
      </c>
      <c r="AI109" s="61">
        <f t="shared" si="21"/>
        <v>111.66666666666667</v>
      </c>
      <c r="AJ109" s="61">
        <f t="shared" si="21"/>
        <v>33.5</v>
      </c>
      <c r="AK109" s="61">
        <f t="shared" si="21"/>
        <v>37.876562499999984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46.533333333333246</v>
      </c>
      <c r="AR109" s="61">
        <f t="shared" si="21"/>
        <v>14.333333333333334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445.76062499999961</v>
      </c>
      <c r="BD109" s="61">
        <f t="shared" si="21"/>
        <v>69.074999999999889</v>
      </c>
      <c r="BE109" s="61">
        <f t="shared" si="21"/>
        <v>7.3134375000000018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1.1299999999999988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16.333333333333332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0.39791666666666653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0.38624999999999998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14.546875000000027</v>
      </c>
      <c r="CZ109" s="61">
        <f t="shared" si="22"/>
        <v>3.6750000000000065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12.048124999999992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47.725302083333354</v>
      </c>
      <c r="DP109" s="61">
        <f t="shared" si="22"/>
        <v>0</v>
      </c>
      <c r="DQ109" s="61">
        <f t="shared" si="22"/>
        <v>0.21000000000000049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10.4801818375</v>
      </c>
      <c r="ED109" s="61">
        <f t="shared" si="23"/>
        <v>0</v>
      </c>
      <c r="EE109" s="61">
        <f t="shared" si="23"/>
        <v>13.599999999999993</v>
      </c>
      <c r="EF109" s="61">
        <f t="shared" si="23"/>
        <v>4.6999999999999931</v>
      </c>
      <c r="EG109" s="61">
        <f t="shared" si="23"/>
        <v>0.74031249999999993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3.8658333333333297</v>
      </c>
      <c r="ET109" s="61">
        <f t="shared" si="23"/>
        <v>0</v>
      </c>
      <c r="EU109" s="61">
        <f t="shared" si="23"/>
        <v>1.5881250000000009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5.7039583333333326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1.1618749999999995</v>
      </c>
      <c r="FD109" s="61">
        <f t="shared" si="24"/>
        <v>0</v>
      </c>
      <c r="FE109" s="61">
        <f t="shared" si="24"/>
        <v>4.6815625000000001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1327.7164744549584</v>
      </c>
      <c r="FR109" s="61">
        <f t="shared" si="23"/>
        <v>151.80333333333309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0.21840000000000032</v>
      </c>
      <c r="R110" s="324">
        <f t="shared" si="28"/>
        <v>2.208000000000003E-2</v>
      </c>
      <c r="S110" s="351">
        <f t="shared" si="28"/>
        <v>0.6</v>
      </c>
      <c r="T110" s="351" t="e">
        <f t="shared" si="28"/>
        <v>#DIV/0!</v>
      </c>
      <c r="U110" s="351">
        <f t="shared" si="28"/>
        <v>0.85199999999999998</v>
      </c>
      <c r="V110" s="351" t="e">
        <f t="shared" si="28"/>
        <v>#DIV/0!</v>
      </c>
      <c r="W110" s="324">
        <f t="shared" si="28"/>
        <v>9.0337500000000001E-2</v>
      </c>
      <c r="X110" s="324" t="e">
        <f t="shared" si="28"/>
        <v>#DIV/0!</v>
      </c>
      <c r="Y110" s="324">
        <f t="shared" si="28"/>
        <v>3.9942500000000006E-2</v>
      </c>
      <c r="Z110" s="324" t="e">
        <f t="shared" si="28"/>
        <v>#DIV/0!</v>
      </c>
      <c r="AA110" s="324">
        <f t="shared" si="28"/>
        <v>5.9867500000000004E-2</v>
      </c>
      <c r="AB110" s="324" t="e">
        <f t="shared" si="28"/>
        <v>#DIV/0!</v>
      </c>
      <c r="AC110" s="324">
        <f t="shared" ref="AC110:BO110" si="29">AVERAGE(AC11:AC106)*24/1000</f>
        <v>2.6310822819010853E-2</v>
      </c>
      <c r="AD110" s="324">
        <f t="shared" si="29"/>
        <v>0</v>
      </c>
      <c r="AE110" s="62">
        <f t="shared" si="29"/>
        <v>4.3175000000000005E-2</v>
      </c>
      <c r="AF110" s="62">
        <f t="shared" si="29"/>
        <v>0</v>
      </c>
      <c r="AG110" s="62">
        <f t="shared" si="29"/>
        <v>1.9405000000000026E-2</v>
      </c>
      <c r="AH110" s="62">
        <f t="shared" si="29"/>
        <v>0</v>
      </c>
      <c r="AI110" s="62">
        <f t="shared" si="29"/>
        <v>2.68</v>
      </c>
      <c r="AJ110" s="62">
        <f t="shared" si="29"/>
        <v>0.80400000000000005</v>
      </c>
      <c r="AK110" s="62">
        <f t="shared" si="29"/>
        <v>0.90903749999999972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1.116799999999998</v>
      </c>
      <c r="AR110" s="62">
        <f t="shared" si="29"/>
        <v>0.34399999999999997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10.698254999999991</v>
      </c>
      <c r="BD110" s="62">
        <f t="shared" si="29"/>
        <v>1.6577999999999975</v>
      </c>
      <c r="BE110" s="62">
        <f t="shared" si="29"/>
        <v>0.17552250000000003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2.7119999999999971E-2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0.39200000000000002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9.5499999999999977E-3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9.2699999999999987E-3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0.34912500000000063</v>
      </c>
      <c r="CZ110" s="62">
        <f t="shared" si="30"/>
        <v>8.8200000000000153E-2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0.28915499999999983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1.1454072500000003</v>
      </c>
      <c r="DP110" s="62">
        <f t="shared" si="30"/>
        <v>0</v>
      </c>
      <c r="DQ110" s="62">
        <f t="shared" si="30"/>
        <v>5.0400000000000115E-3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0.25152436410000001</v>
      </c>
      <c r="ED110" s="62">
        <f t="shared" si="31"/>
        <v>0</v>
      </c>
      <c r="EE110" s="62">
        <f t="shared" si="31"/>
        <v>0.3263999999999998</v>
      </c>
      <c r="EF110" s="62">
        <f t="shared" si="31"/>
        <v>0.11279999999999984</v>
      </c>
      <c r="EG110" s="62">
        <f t="shared" si="31"/>
        <v>1.7767499999999999E-2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9.2779999999999918E-2</v>
      </c>
      <c r="ET110" s="62">
        <f t="shared" si="31"/>
        <v>0</v>
      </c>
      <c r="EU110" s="62">
        <f t="shared" si="31"/>
        <v>3.8115000000000024E-2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0.13689499999999999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2.788499999999999E-2</v>
      </c>
      <c r="FD110" s="62">
        <f t="shared" si="32"/>
        <v>0</v>
      </c>
      <c r="FE110" s="62">
        <f t="shared" si="32"/>
        <v>0.1123575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31.865195386919005</v>
      </c>
      <c r="FR110" s="62">
        <f t="shared" si="31"/>
        <v>3.6432799999999941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21" t="s">
        <v>134</v>
      </c>
      <c r="AF111" s="421"/>
      <c r="AG111" s="421"/>
      <c r="AH111" s="421"/>
      <c r="AI111" s="421"/>
      <c r="AJ111" s="421"/>
      <c r="AK111" s="421"/>
      <c r="AL111" s="421"/>
      <c r="AM111" s="421"/>
      <c r="AN111" s="421"/>
      <c r="AO111" s="421"/>
      <c r="AP111" s="421"/>
      <c r="AQ111" s="421"/>
      <c r="AR111" s="421"/>
      <c r="AS111" s="421"/>
      <c r="AT111" s="421"/>
      <c r="AU111" s="421"/>
      <c r="AV111" s="421"/>
      <c r="AW111" s="421"/>
      <c r="AX111" s="421"/>
      <c r="AY111" s="421"/>
      <c r="AZ111" s="42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21" t="s">
        <v>135</v>
      </c>
      <c r="AF112" s="421"/>
      <c r="AG112" s="421"/>
      <c r="AH112" s="421"/>
      <c r="AI112" s="421"/>
      <c r="AJ112" s="421"/>
      <c r="AK112" s="421"/>
      <c r="AL112" s="421"/>
      <c r="AM112" s="421"/>
      <c r="AN112" s="421"/>
      <c r="AO112" s="421"/>
      <c r="AP112" s="421"/>
      <c r="AQ112" s="421"/>
      <c r="AR112" s="421"/>
      <c r="AS112" s="421"/>
      <c r="AT112" s="421"/>
      <c r="AU112" s="421"/>
      <c r="AV112" s="421"/>
      <c r="AW112" s="421"/>
      <c r="AX112" s="42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25" t="s">
        <v>136</v>
      </c>
      <c r="AF113" s="426"/>
      <c r="AG113" s="426"/>
      <c r="AH113" s="426"/>
      <c r="AI113" s="426"/>
      <c r="AJ113" s="426"/>
      <c r="AK113" s="426"/>
      <c r="AL113" s="426"/>
      <c r="AM113" s="426"/>
      <c r="AN113" s="426"/>
      <c r="AO113" s="426"/>
      <c r="AP113" s="426"/>
      <c r="AQ113" s="426"/>
      <c r="AR113" s="426"/>
      <c r="AS113" s="426"/>
      <c r="AT113" s="42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8" t="s">
        <v>137</v>
      </c>
      <c r="AF114" s="429"/>
      <c r="AG114" s="429"/>
      <c r="AH114" s="430"/>
      <c r="AI114" s="430"/>
      <c r="AJ114" s="430"/>
      <c r="AK114" s="430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3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2"/>
      <c r="AF115" s="413"/>
      <c r="AG115" s="413"/>
      <c r="AH115" s="413"/>
      <c r="AI115" s="413"/>
      <c r="AJ115" s="413"/>
      <c r="AK115" s="413"/>
      <c r="AL115" s="413"/>
      <c r="AM115" s="413"/>
      <c r="AN115" s="413"/>
      <c r="AO115" s="413"/>
      <c r="AP115" s="413"/>
      <c r="AQ115" s="413"/>
      <c r="AR115" s="413"/>
      <c r="AS115" s="413"/>
      <c r="AT115" s="41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2" t="s">
        <v>139</v>
      </c>
      <c r="AF116" s="405"/>
      <c r="AG116" s="405"/>
      <c r="AH116" s="433"/>
      <c r="AI116" s="433"/>
      <c r="AJ116" s="433"/>
      <c r="AK116" s="433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3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2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6"/>
      <c r="F118" s="416"/>
      <c r="G118" s="416"/>
      <c r="H118" s="416"/>
      <c r="I118" s="416"/>
      <c r="J118" s="416"/>
      <c r="K118" s="416"/>
      <c r="L118" s="416"/>
      <c r="M118" s="416"/>
      <c r="N118" s="416"/>
      <c r="O118" s="416"/>
      <c r="P118" s="416"/>
      <c r="Q118" s="10"/>
      <c r="R118" s="10"/>
      <c r="S118" s="352"/>
      <c r="T118" s="352"/>
      <c r="U118" s="352"/>
      <c r="V118" s="352"/>
      <c r="W118" s="10"/>
      <c r="X118" s="10"/>
      <c r="Y118" s="10"/>
      <c r="Z118" s="10"/>
      <c r="AA118" s="10"/>
      <c r="AB118" s="10"/>
      <c r="AC118" s="10"/>
      <c r="AD118" s="10"/>
      <c r="AE118" s="422" t="s">
        <v>141</v>
      </c>
      <c r="AF118" s="423"/>
      <c r="AG118" s="423"/>
      <c r="AH118" s="423"/>
      <c r="AI118" s="423"/>
      <c r="AJ118" s="423"/>
      <c r="AK118" s="423"/>
      <c r="AL118" s="40"/>
      <c r="AM118" s="423" t="s">
        <v>142</v>
      </c>
      <c r="AN118" s="423"/>
      <c r="AO118" s="423"/>
      <c r="AP118" s="423"/>
      <c r="AQ118" s="423"/>
      <c r="AR118" s="423"/>
      <c r="AS118" s="423"/>
      <c r="AT118" s="424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1"/>
      <c r="L119" s="411"/>
      <c r="M119" s="12"/>
      <c r="N119" s="12"/>
      <c r="O119" s="411"/>
      <c r="P119" s="411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1"/>
      <c r="AF119" s="411"/>
      <c r="AG119" s="415"/>
      <c r="AH119" s="415"/>
      <c r="AI119" s="42"/>
      <c r="AJ119" s="42"/>
      <c r="AK119" s="411"/>
      <c r="AL119" s="411"/>
      <c r="AM119" s="434" t="s">
        <v>173</v>
      </c>
      <c r="AN119" s="434"/>
      <c r="AO119" s="434"/>
      <c r="AP119" s="434"/>
      <c r="AQ119" s="434"/>
      <c r="AR119" s="434"/>
      <c r="AS119" s="434"/>
      <c r="AT119" s="434"/>
      <c r="AU119" s="411"/>
      <c r="AV119" s="411"/>
      <c r="AW119" s="411"/>
      <c r="AX119" s="411"/>
      <c r="AY119" s="411"/>
      <c r="AZ119" s="411"/>
      <c r="BA119" s="411"/>
      <c r="BB119" s="411"/>
      <c r="BC119" s="411"/>
      <c r="BD119" s="41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colorId="8" zoomScaleNormal="100" workbookViewId="0">
      <pane xSplit="1" topLeftCell="LD1" activePane="topRight" state="frozen"/>
      <selection pane="topRight" activeCell="LO66" sqref="LO6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08.10.2026</v>
      </c>
      <c r="L4" s="7"/>
      <c r="M4" s="7"/>
      <c r="N4" s="7"/>
      <c r="O4" s="440"/>
      <c r="P4" s="441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7" t="str">
        <f>'CGP SCHEDULE'!$AG$5</f>
        <v>23:45</v>
      </c>
      <c r="AC4" s="477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82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519"/>
      <c r="JF4" s="520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9" t="str">
        <f>'CGP SCHEDULE'!AG7</f>
        <v>Revision-02</v>
      </c>
      <c r="AE6" s="480"/>
      <c r="AF6" s="480"/>
      <c r="AG6" s="480"/>
      <c r="AH6" s="480"/>
      <c r="AI6" s="480"/>
      <c r="AJ6" s="480"/>
      <c r="AK6" s="480"/>
      <c r="AL6" s="480"/>
      <c r="AM6" s="480"/>
      <c r="AN6" s="480"/>
      <c r="AO6" s="480"/>
      <c r="AP6" s="480"/>
      <c r="AQ6" s="480"/>
      <c r="AR6" s="480"/>
      <c r="AS6" s="480"/>
      <c r="AT6" s="480"/>
      <c r="AU6" s="480"/>
      <c r="AV6" s="480"/>
      <c r="AW6" s="480"/>
      <c r="AX6" s="480"/>
      <c r="AY6" s="480"/>
      <c r="AZ6" s="480"/>
      <c r="BA6" s="480"/>
      <c r="BB6" s="480"/>
      <c r="BC6" s="48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08.10.2026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10" t="s">
        <v>21</v>
      </c>
      <c r="D8" s="438"/>
      <c r="E8" s="438"/>
      <c r="F8" s="438"/>
      <c r="G8" s="438"/>
      <c r="H8" s="438"/>
      <c r="I8" s="438"/>
      <c r="J8" s="438"/>
      <c r="K8" s="410" t="s">
        <v>172</v>
      </c>
      <c r="L8" s="438"/>
      <c r="M8" s="438"/>
      <c r="N8" s="438"/>
      <c r="O8" s="438"/>
      <c r="P8" s="438"/>
      <c r="Q8" s="438"/>
      <c r="R8" s="438"/>
      <c r="S8" s="438"/>
      <c r="T8" s="438"/>
      <c r="U8" s="438"/>
      <c r="V8" s="438"/>
      <c r="W8" s="438"/>
      <c r="X8" s="438"/>
      <c r="Y8" s="410" t="s">
        <v>0</v>
      </c>
      <c r="Z8" s="438"/>
      <c r="AA8" s="438"/>
      <c r="AB8" s="438"/>
      <c r="AC8" s="438"/>
      <c r="AD8" s="438"/>
      <c r="AE8" s="474" t="s">
        <v>268</v>
      </c>
      <c r="AF8" s="475"/>
      <c r="AG8" s="475"/>
      <c r="AH8" s="475"/>
      <c r="AI8" s="475"/>
      <c r="AJ8" s="475"/>
      <c r="AK8" s="475"/>
      <c r="AL8" s="475"/>
      <c r="AM8" s="475"/>
      <c r="AN8" s="475"/>
      <c r="AO8" s="475"/>
      <c r="AP8" s="475"/>
      <c r="AQ8" s="475"/>
      <c r="AR8" s="475"/>
      <c r="AS8" s="475"/>
      <c r="AT8" s="475"/>
      <c r="AU8" s="475"/>
      <c r="AV8" s="476"/>
      <c r="AW8" s="410" t="s">
        <v>283</v>
      </c>
      <c r="AX8" s="438"/>
      <c r="AY8" s="438"/>
      <c r="AZ8" s="438"/>
      <c r="BA8" s="438"/>
      <c r="BB8" s="438"/>
      <c r="BC8" s="438"/>
      <c r="BD8" s="438"/>
      <c r="BE8" s="438" t="s">
        <v>184</v>
      </c>
      <c r="BF8" s="438"/>
      <c r="BG8" s="438"/>
      <c r="BH8" s="438"/>
      <c r="BI8" s="438"/>
      <c r="BJ8" s="438"/>
      <c r="BK8" s="438"/>
      <c r="BL8" s="438"/>
      <c r="BM8" s="438"/>
      <c r="BN8" s="438"/>
      <c r="BO8" s="438"/>
      <c r="BP8" s="438"/>
      <c r="BQ8" s="438"/>
      <c r="BR8" s="438"/>
      <c r="BS8" s="438"/>
      <c r="BT8" s="438"/>
      <c r="BU8" s="410" t="s">
        <v>198</v>
      </c>
      <c r="BV8" s="410"/>
      <c r="BW8" s="410"/>
      <c r="BX8" s="410"/>
      <c r="BY8" s="410"/>
      <c r="BZ8" s="410"/>
      <c r="CA8" s="410"/>
      <c r="CB8" s="410"/>
      <c r="CC8" s="410"/>
      <c r="CD8" s="410"/>
      <c r="CE8" s="454" t="s">
        <v>2</v>
      </c>
      <c r="CF8" s="455"/>
      <c r="CG8" s="455"/>
      <c r="CH8" s="455"/>
      <c r="CI8" s="455"/>
      <c r="CJ8" s="455"/>
      <c r="CK8" s="455"/>
      <c r="CL8" s="455"/>
      <c r="CM8" s="455"/>
      <c r="CN8" s="455"/>
      <c r="CO8" s="455"/>
      <c r="CP8" s="455"/>
      <c r="CQ8" s="482" t="s">
        <v>18</v>
      </c>
      <c r="CR8" s="483"/>
      <c r="CS8" s="483"/>
      <c r="CT8" s="483"/>
      <c r="CU8" s="483"/>
      <c r="CV8" s="483"/>
      <c r="CW8" s="483"/>
      <c r="CX8" s="483"/>
      <c r="CY8" s="483"/>
      <c r="CZ8" s="483"/>
      <c r="DA8" s="483"/>
      <c r="DB8" s="484"/>
      <c r="DC8" s="410" t="s">
        <v>16</v>
      </c>
      <c r="DD8" s="438"/>
      <c r="DE8" s="438"/>
      <c r="DF8" s="438"/>
      <c r="DG8" s="438"/>
      <c r="DH8" s="438"/>
      <c r="DI8" s="438"/>
      <c r="DJ8" s="438"/>
      <c r="DK8" s="400" t="s">
        <v>4</v>
      </c>
      <c r="DL8" s="463"/>
      <c r="DM8" s="463"/>
      <c r="DN8" s="463"/>
      <c r="DO8" s="463"/>
      <c r="DP8" s="463"/>
      <c r="DQ8" s="463"/>
      <c r="DR8" s="401"/>
      <c r="DS8" s="410" t="s">
        <v>6</v>
      </c>
      <c r="DT8" s="438"/>
      <c r="DU8" s="438"/>
      <c r="DV8" s="438"/>
      <c r="DW8" s="438"/>
      <c r="DX8" s="438"/>
      <c r="DY8" s="438"/>
      <c r="DZ8" s="438"/>
      <c r="EA8" s="438"/>
      <c r="EB8" s="438"/>
      <c r="EC8" s="438"/>
      <c r="ED8" s="438"/>
      <c r="EE8" s="455" t="s">
        <v>170</v>
      </c>
      <c r="EF8" s="455"/>
      <c r="EG8" s="455"/>
      <c r="EH8" s="455"/>
      <c r="EI8" s="455"/>
      <c r="EJ8" s="455"/>
      <c r="EK8" s="455"/>
      <c r="EL8" s="455"/>
      <c r="EM8" s="485"/>
      <c r="EN8" s="485"/>
      <c r="EO8" s="485"/>
      <c r="EP8" s="485"/>
      <c r="EQ8" s="455"/>
      <c r="ER8" s="455"/>
      <c r="ES8" s="478" t="s">
        <v>176</v>
      </c>
      <c r="ET8" s="478"/>
      <c r="EU8" s="478"/>
      <c r="EV8" s="478"/>
      <c r="EW8" s="478"/>
      <c r="EX8" s="478"/>
      <c r="EY8" s="454" t="s">
        <v>296</v>
      </c>
      <c r="EZ8" s="455"/>
      <c r="FA8" s="455"/>
      <c r="FB8" s="455"/>
      <c r="FC8" s="455"/>
      <c r="FD8" s="455"/>
      <c r="FE8" s="410" t="s">
        <v>358</v>
      </c>
      <c r="FF8" s="410"/>
      <c r="FG8" s="410"/>
      <c r="FH8" s="410"/>
      <c r="FI8" s="410"/>
      <c r="FJ8" s="410"/>
      <c r="FK8" s="410"/>
      <c r="FL8" s="410"/>
      <c r="FM8" s="410"/>
      <c r="FN8" s="410"/>
      <c r="FO8" s="410"/>
      <c r="FP8" s="410"/>
      <c r="FQ8" s="410"/>
      <c r="FR8" s="410"/>
      <c r="FS8" s="410" t="s">
        <v>207</v>
      </c>
      <c r="FT8" s="438"/>
      <c r="FU8" s="438"/>
      <c r="FV8" s="438"/>
      <c r="FW8" s="438"/>
      <c r="FX8" s="438"/>
      <c r="FY8" s="438"/>
      <c r="FZ8" s="438"/>
      <c r="GA8" s="438"/>
      <c r="GB8" s="438"/>
      <c r="GC8" s="438"/>
      <c r="GD8" s="438"/>
      <c r="GE8" s="438"/>
      <c r="GF8" s="438"/>
      <c r="GG8" s="438"/>
      <c r="GH8" s="438"/>
      <c r="GI8" s="410" t="s">
        <v>192</v>
      </c>
      <c r="GJ8" s="438"/>
      <c r="GK8" s="438"/>
      <c r="GL8" s="438"/>
      <c r="GM8" s="438"/>
      <c r="GN8" s="438"/>
      <c r="GO8" s="438"/>
      <c r="GP8" s="438"/>
      <c r="GQ8" s="438"/>
      <c r="GR8" s="438"/>
      <c r="GS8" s="438"/>
      <c r="GT8" s="438"/>
      <c r="GU8" s="438"/>
      <c r="GV8" s="438"/>
      <c r="GW8" s="438"/>
      <c r="GX8" s="438"/>
      <c r="GY8" s="438"/>
      <c r="GZ8" s="438"/>
      <c r="HA8" s="438"/>
      <c r="HB8" s="438"/>
      <c r="HC8" s="410" t="s">
        <v>15</v>
      </c>
      <c r="HD8" s="438"/>
      <c r="HE8" s="438"/>
      <c r="HF8" s="438"/>
      <c r="HG8" s="438"/>
      <c r="HH8" s="438"/>
      <c r="HI8" s="438"/>
      <c r="HJ8" s="438"/>
      <c r="HK8" s="410" t="s">
        <v>143</v>
      </c>
      <c r="HL8" s="410"/>
      <c r="HM8" s="410"/>
      <c r="HN8" s="410"/>
      <c r="HO8" s="410"/>
      <c r="HP8" s="410"/>
      <c r="HQ8" s="454" t="s">
        <v>185</v>
      </c>
      <c r="HR8" s="455"/>
      <c r="HS8" s="455"/>
      <c r="HT8" s="455"/>
      <c r="HU8" s="455"/>
      <c r="HV8" s="455"/>
      <c r="HW8" s="454" t="s">
        <v>282</v>
      </c>
      <c r="HX8" s="455"/>
      <c r="HY8" s="455"/>
      <c r="HZ8" s="455"/>
      <c r="IA8" s="455"/>
      <c r="IB8" s="455"/>
      <c r="IC8" s="455"/>
      <c r="ID8" s="455"/>
      <c r="IE8" s="455"/>
      <c r="IF8" s="455"/>
      <c r="IG8" s="455"/>
      <c r="IH8" s="455"/>
      <c r="II8" s="419" t="s">
        <v>175</v>
      </c>
      <c r="IJ8" s="493"/>
      <c r="IK8" s="493"/>
      <c r="IL8" s="493"/>
      <c r="IM8" s="493"/>
      <c r="IN8" s="493"/>
      <c r="IO8" s="493"/>
      <c r="IP8" s="493"/>
      <c r="IQ8" s="493"/>
      <c r="IR8" s="493"/>
      <c r="IS8" s="493"/>
      <c r="IT8" s="493"/>
      <c r="IU8" s="493"/>
      <c r="IV8" s="420"/>
      <c r="IW8" s="454" t="s">
        <v>19</v>
      </c>
      <c r="IX8" s="455"/>
      <c r="IY8" s="455"/>
      <c r="IZ8" s="455"/>
      <c r="JA8" s="455"/>
      <c r="JB8" s="455"/>
      <c r="JC8" s="455"/>
      <c r="JD8" s="455"/>
      <c r="JE8" s="485"/>
      <c r="JF8" s="485"/>
      <c r="JG8" s="455"/>
      <c r="JH8" s="455"/>
      <c r="JI8" s="454" t="s">
        <v>201</v>
      </c>
      <c r="JJ8" s="454"/>
      <c r="JK8" s="454"/>
      <c r="JL8" s="454"/>
      <c r="JM8" s="454"/>
      <c r="JN8" s="454"/>
      <c r="JO8" s="454"/>
      <c r="JP8" s="454"/>
      <c r="JQ8" s="454"/>
      <c r="JR8" s="454"/>
      <c r="JS8" s="454"/>
      <c r="JT8" s="454"/>
      <c r="JU8" s="454"/>
      <c r="JV8" s="454"/>
      <c r="JW8" s="454"/>
      <c r="JX8" s="454"/>
      <c r="JY8" s="410" t="s">
        <v>211</v>
      </c>
      <c r="JZ8" s="438"/>
      <c r="KA8" s="438"/>
      <c r="KB8" s="438"/>
      <c r="KC8" s="438"/>
      <c r="KD8" s="438"/>
      <c r="KE8" s="410" t="s">
        <v>210</v>
      </c>
      <c r="KF8" s="410"/>
      <c r="KG8" s="410"/>
      <c r="KH8" s="410"/>
      <c r="KI8" s="410"/>
      <c r="KJ8" s="410"/>
      <c r="KK8" s="410" t="s">
        <v>208</v>
      </c>
      <c r="KL8" s="438"/>
      <c r="KM8" s="438"/>
      <c r="KN8" s="438"/>
      <c r="KO8" s="438"/>
      <c r="KP8" s="438"/>
      <c r="KQ8" s="438" t="s">
        <v>215</v>
      </c>
      <c r="KR8" s="438"/>
      <c r="KS8" s="438"/>
      <c r="KT8" s="438"/>
      <c r="KU8" s="438"/>
      <c r="KV8" s="438"/>
      <c r="KW8" s="438" t="s">
        <v>220</v>
      </c>
      <c r="KX8" s="438"/>
      <c r="KY8" s="438"/>
      <c r="KZ8" s="438"/>
      <c r="LA8" s="408" t="s">
        <v>219</v>
      </c>
      <c r="LB8" s="493"/>
      <c r="LC8" s="493"/>
      <c r="LD8" s="493"/>
      <c r="LE8" s="493"/>
      <c r="LF8" s="409"/>
      <c r="LG8" s="438" t="s">
        <v>249</v>
      </c>
      <c r="LH8" s="438"/>
      <c r="LI8" s="438"/>
      <c r="LJ8" s="438"/>
      <c r="LK8" s="482" t="s">
        <v>300</v>
      </c>
      <c r="LL8" s="483"/>
      <c r="LM8" s="483"/>
      <c r="LN8" s="483"/>
      <c r="LO8" s="483"/>
      <c r="LP8" s="483"/>
      <c r="LQ8" s="483"/>
      <c r="LR8" s="483"/>
      <c r="LS8" s="483"/>
      <c r="LT8" s="483"/>
      <c r="LU8" s="483"/>
      <c r="LV8" s="484"/>
      <c r="LW8" s="438" t="s">
        <v>263</v>
      </c>
      <c r="LX8" s="438"/>
      <c r="LY8" s="438"/>
      <c r="LZ8" s="438"/>
      <c r="MA8" s="438"/>
      <c r="MB8" s="438"/>
      <c r="MC8" s="435" t="s">
        <v>274</v>
      </c>
      <c r="MD8" s="436"/>
      <c r="ME8" s="436"/>
      <c r="MF8" s="436"/>
      <c r="MG8" s="436"/>
      <c r="MH8" s="436"/>
      <c r="MI8" s="436"/>
      <c r="MJ8" s="436"/>
      <c r="MK8" s="436"/>
      <c r="ML8" s="437"/>
      <c r="MM8" s="455" t="s">
        <v>277</v>
      </c>
      <c r="MN8" s="455"/>
      <c r="MO8" s="455"/>
      <c r="MP8" s="455"/>
      <c r="MQ8" s="455"/>
      <c r="MR8" s="455"/>
      <c r="MS8" s="455" t="s">
        <v>280</v>
      </c>
      <c r="MT8" s="455"/>
      <c r="MU8" s="455"/>
      <c r="MV8" s="455"/>
      <c r="MW8" s="438" t="s">
        <v>284</v>
      </c>
      <c r="MX8" s="438"/>
      <c r="MY8" s="438"/>
      <c r="MZ8" s="438"/>
      <c r="NA8" s="435" t="s">
        <v>293</v>
      </c>
      <c r="NB8" s="436"/>
      <c r="NC8" s="436"/>
      <c r="ND8" s="437"/>
      <c r="NE8" s="435" t="s">
        <v>294</v>
      </c>
      <c r="NF8" s="436"/>
      <c r="NG8" s="436"/>
      <c r="NH8" s="437"/>
      <c r="NI8" s="435" t="s">
        <v>314</v>
      </c>
      <c r="NJ8" s="436"/>
      <c r="NK8" s="436"/>
      <c r="NL8" s="437"/>
      <c r="NM8" s="496" t="s">
        <v>317</v>
      </c>
      <c r="NN8" s="436"/>
      <c r="NO8" s="436"/>
      <c r="NP8" s="437"/>
      <c r="NQ8" s="504" t="s">
        <v>348</v>
      </c>
      <c r="NR8" s="505"/>
      <c r="NS8" s="505"/>
      <c r="NT8" s="505"/>
      <c r="NU8" s="505"/>
      <c r="NV8" s="505"/>
      <c r="NW8" s="505"/>
      <c r="NX8" s="505"/>
      <c r="NY8" s="505"/>
      <c r="NZ8" s="505"/>
      <c r="OA8" s="505"/>
      <c r="OB8" s="505"/>
      <c r="OC8" s="505"/>
      <c r="OD8" s="506"/>
      <c r="OE8" s="514" t="s">
        <v>352</v>
      </c>
      <c r="OF8" s="463"/>
      <c r="OG8" s="463"/>
      <c r="OH8" s="463"/>
      <c r="OI8" s="463"/>
      <c r="OJ8" s="463"/>
      <c r="OK8" s="463"/>
      <c r="OL8" s="463"/>
      <c r="OM8" s="463"/>
      <c r="ON8" s="515"/>
      <c r="OO8" s="482" t="s">
        <v>361</v>
      </c>
      <c r="OP8" s="483"/>
      <c r="OQ8" s="483"/>
      <c r="OR8" s="483"/>
      <c r="OS8" s="483"/>
      <c r="OT8" s="483"/>
      <c r="OU8" s="483"/>
      <c r="OV8" s="484"/>
      <c r="OW8" s="435" t="s">
        <v>367</v>
      </c>
      <c r="OX8" s="436"/>
      <c r="OY8" s="436"/>
      <c r="OZ8" s="437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42" t="s">
        <v>161</v>
      </c>
      <c r="D9" s="442"/>
      <c r="E9" s="410" t="s">
        <v>190</v>
      </c>
      <c r="F9" s="410"/>
      <c r="G9" s="410"/>
      <c r="H9" s="442"/>
      <c r="I9" s="442" t="s">
        <v>163</v>
      </c>
      <c r="J9" s="442"/>
      <c r="K9" s="442" t="s">
        <v>239</v>
      </c>
      <c r="L9" s="442"/>
      <c r="M9" s="460" t="s">
        <v>395</v>
      </c>
      <c r="N9" s="461"/>
      <c r="O9" s="408" t="s">
        <v>396</v>
      </c>
      <c r="P9" s="409"/>
      <c r="Q9" s="453" t="s">
        <v>402</v>
      </c>
      <c r="R9" s="453"/>
      <c r="S9" s="410" t="s">
        <v>332</v>
      </c>
      <c r="T9" s="442"/>
      <c r="U9" s="408" t="s">
        <v>312</v>
      </c>
      <c r="V9" s="409"/>
      <c r="W9" s="442" t="s">
        <v>163</v>
      </c>
      <c r="X9" s="442"/>
      <c r="Y9" s="408" t="s">
        <v>406</v>
      </c>
      <c r="Z9" s="409"/>
      <c r="AA9" s="408" t="s">
        <v>370</v>
      </c>
      <c r="AB9" s="409"/>
      <c r="AC9" s="442" t="s">
        <v>163</v>
      </c>
      <c r="AD9" s="442"/>
      <c r="AE9" s="408" t="s">
        <v>267</v>
      </c>
      <c r="AF9" s="409"/>
      <c r="AG9" s="408" t="s">
        <v>256</v>
      </c>
      <c r="AH9" s="409"/>
      <c r="AI9" s="408" t="s">
        <v>257</v>
      </c>
      <c r="AJ9" s="409"/>
      <c r="AK9" s="408" t="s">
        <v>258</v>
      </c>
      <c r="AL9" s="409"/>
      <c r="AM9" s="408" t="s">
        <v>259</v>
      </c>
      <c r="AN9" s="409"/>
      <c r="AO9" s="408" t="s">
        <v>260</v>
      </c>
      <c r="AP9" s="409"/>
      <c r="AQ9" s="408" t="s">
        <v>261</v>
      </c>
      <c r="AR9" s="409"/>
      <c r="AS9" s="408" t="s">
        <v>262</v>
      </c>
      <c r="AT9" s="409"/>
      <c r="AU9" s="442" t="s">
        <v>163</v>
      </c>
      <c r="AV9" s="442"/>
      <c r="AW9" s="442" t="s">
        <v>161</v>
      </c>
      <c r="AX9" s="442"/>
      <c r="AY9" s="442"/>
      <c r="AZ9" s="442"/>
      <c r="BA9" s="410"/>
      <c r="BB9" s="442"/>
      <c r="BC9" s="442" t="s">
        <v>163</v>
      </c>
      <c r="BD9" s="442"/>
      <c r="BE9" s="410" t="s">
        <v>363</v>
      </c>
      <c r="BF9" s="410"/>
      <c r="BG9" s="410" t="s">
        <v>374</v>
      </c>
      <c r="BH9" s="410"/>
      <c r="BI9" s="410" t="s">
        <v>373</v>
      </c>
      <c r="BJ9" s="410"/>
      <c r="BK9" s="472" t="s">
        <v>389</v>
      </c>
      <c r="BL9" s="472"/>
      <c r="BM9" s="410" t="s">
        <v>404</v>
      </c>
      <c r="BN9" s="410"/>
      <c r="BO9" s="470" t="s">
        <v>377</v>
      </c>
      <c r="BP9" s="471"/>
      <c r="BQ9" s="472" t="s">
        <v>399</v>
      </c>
      <c r="BR9" s="472"/>
      <c r="BS9" s="442" t="s">
        <v>163</v>
      </c>
      <c r="BT9" s="442"/>
      <c r="BU9" s="442" t="s">
        <v>161</v>
      </c>
      <c r="BV9" s="442"/>
      <c r="BW9" s="410" t="s">
        <v>178</v>
      </c>
      <c r="BX9" s="410"/>
      <c r="BY9" s="410" t="s">
        <v>186</v>
      </c>
      <c r="BZ9" s="442"/>
      <c r="CA9" s="410" t="s">
        <v>194</v>
      </c>
      <c r="CB9" s="442"/>
      <c r="CC9" s="442" t="s">
        <v>163</v>
      </c>
      <c r="CD9" s="442"/>
      <c r="CE9" s="442" t="s">
        <v>161</v>
      </c>
      <c r="CF9" s="442"/>
      <c r="CG9" s="473" t="s">
        <v>366</v>
      </c>
      <c r="CH9" s="473"/>
      <c r="CI9" s="419" t="s">
        <v>410</v>
      </c>
      <c r="CJ9" s="420"/>
      <c r="CK9" s="445" t="s">
        <v>411</v>
      </c>
      <c r="CL9" s="446"/>
      <c r="CM9" s="445" t="s">
        <v>412</v>
      </c>
      <c r="CN9" s="446"/>
      <c r="CO9" s="442" t="s">
        <v>163</v>
      </c>
      <c r="CP9" s="442"/>
      <c r="CQ9" s="442" t="s">
        <v>161</v>
      </c>
      <c r="CR9" s="442"/>
      <c r="CS9" s="410" t="s">
        <v>323</v>
      </c>
      <c r="CT9" s="410"/>
      <c r="CU9" s="410" t="s">
        <v>308</v>
      </c>
      <c r="CV9" s="410"/>
      <c r="CW9" s="470" t="s">
        <v>413</v>
      </c>
      <c r="CX9" s="471"/>
      <c r="CY9" s="410" t="s">
        <v>324</v>
      </c>
      <c r="CZ9" s="410"/>
      <c r="DA9" s="442" t="s">
        <v>163</v>
      </c>
      <c r="DB9" s="442"/>
      <c r="DC9" s="442" t="s">
        <v>161</v>
      </c>
      <c r="DD9" s="442"/>
      <c r="DE9" s="442"/>
      <c r="DF9" s="442"/>
      <c r="DG9" s="442"/>
      <c r="DH9" s="442"/>
      <c r="DI9" s="442" t="s">
        <v>163</v>
      </c>
      <c r="DJ9" s="442"/>
      <c r="DK9" s="410" t="s">
        <v>166</v>
      </c>
      <c r="DL9" s="442"/>
      <c r="DM9" s="410" t="s">
        <v>167</v>
      </c>
      <c r="DN9" s="442"/>
      <c r="DO9" s="442" t="s">
        <v>168</v>
      </c>
      <c r="DP9" s="442"/>
      <c r="DQ9" s="419" t="s">
        <v>320</v>
      </c>
      <c r="DR9" s="420"/>
      <c r="DS9" s="442" t="s">
        <v>161</v>
      </c>
      <c r="DT9" s="442"/>
      <c r="DU9" s="447" t="s">
        <v>325</v>
      </c>
      <c r="DV9" s="447" t="s">
        <v>325</v>
      </c>
      <c r="DW9" s="410"/>
      <c r="DX9" s="410"/>
      <c r="DY9" s="410"/>
      <c r="DZ9" s="410"/>
      <c r="EA9" s="410"/>
      <c r="EB9" s="410"/>
      <c r="EC9" s="442" t="s">
        <v>163</v>
      </c>
      <c r="ED9" s="442"/>
      <c r="EE9" s="410"/>
      <c r="EF9" s="442"/>
      <c r="EG9" s="451" t="s">
        <v>307</v>
      </c>
      <c r="EH9" s="452"/>
      <c r="EI9" s="451" t="s">
        <v>407</v>
      </c>
      <c r="EJ9" s="452"/>
      <c r="EK9" s="449" t="s">
        <v>408</v>
      </c>
      <c r="EL9" s="450"/>
      <c r="EM9" s="449" t="s">
        <v>409</v>
      </c>
      <c r="EN9" s="450"/>
      <c r="EO9" s="451" t="s">
        <v>407</v>
      </c>
      <c r="EP9" s="452"/>
      <c r="EQ9" s="442" t="s">
        <v>163</v>
      </c>
      <c r="ER9" s="442"/>
      <c r="ES9" s="442" t="s">
        <v>161</v>
      </c>
      <c r="ET9" s="442"/>
      <c r="EU9" s="410"/>
      <c r="EV9" s="442"/>
      <c r="EW9" s="442" t="s">
        <v>163</v>
      </c>
      <c r="EX9" s="442"/>
      <c r="EY9" s="442" t="s">
        <v>161</v>
      </c>
      <c r="EZ9" s="442"/>
      <c r="FA9" s="410" t="s">
        <v>313</v>
      </c>
      <c r="FB9" s="410"/>
      <c r="FC9" s="410" t="s">
        <v>169</v>
      </c>
      <c r="FD9" s="410"/>
      <c r="FE9" s="442"/>
      <c r="FF9" s="442"/>
      <c r="FG9" s="460" t="s">
        <v>366</v>
      </c>
      <c r="FH9" s="461"/>
      <c r="FI9" s="410" t="s">
        <v>298</v>
      </c>
      <c r="FJ9" s="442"/>
      <c r="FK9" s="410" t="s">
        <v>288</v>
      </c>
      <c r="FL9" s="442"/>
      <c r="FM9" s="410" t="s">
        <v>331</v>
      </c>
      <c r="FN9" s="442"/>
      <c r="FO9" s="410"/>
      <c r="FP9" s="410"/>
      <c r="FQ9" s="442" t="s">
        <v>163</v>
      </c>
      <c r="FR9" s="442"/>
      <c r="FS9" s="442" t="s">
        <v>161</v>
      </c>
      <c r="FT9" s="442"/>
      <c r="FU9" s="462" t="s">
        <v>341</v>
      </c>
      <c r="FV9" s="410"/>
      <c r="FW9" s="410" t="s">
        <v>342</v>
      </c>
      <c r="FX9" s="410"/>
      <c r="FY9" s="410" t="s">
        <v>343</v>
      </c>
      <c r="FZ9" s="410"/>
      <c r="GA9" s="410" t="s">
        <v>344</v>
      </c>
      <c r="GB9" s="410"/>
      <c r="GC9" s="410" t="s">
        <v>327</v>
      </c>
      <c r="GD9" s="410"/>
      <c r="GE9" s="410" t="s">
        <v>328</v>
      </c>
      <c r="GF9" s="410"/>
      <c r="GG9" s="442" t="s">
        <v>163</v>
      </c>
      <c r="GH9" s="442"/>
      <c r="GI9" s="442" t="s">
        <v>347</v>
      </c>
      <c r="GJ9" s="442"/>
      <c r="GK9" s="443" t="s">
        <v>236</v>
      </c>
      <c r="GL9" s="444"/>
      <c r="GM9" s="443" t="s">
        <v>390</v>
      </c>
      <c r="GN9" s="444"/>
      <c r="GO9" s="443" t="s">
        <v>391</v>
      </c>
      <c r="GP9" s="444"/>
      <c r="GQ9" s="443" t="s">
        <v>392</v>
      </c>
      <c r="GR9" s="444"/>
      <c r="GS9" s="443" t="s">
        <v>353</v>
      </c>
      <c r="GT9" s="444"/>
      <c r="GU9" s="443" t="s">
        <v>235</v>
      </c>
      <c r="GV9" s="444"/>
      <c r="GW9" s="443" t="s">
        <v>354</v>
      </c>
      <c r="GX9" s="444"/>
      <c r="GY9" s="443" t="s">
        <v>393</v>
      </c>
      <c r="GZ9" s="444"/>
      <c r="HA9" s="442" t="s">
        <v>163</v>
      </c>
      <c r="HB9" s="442"/>
      <c r="HC9" s="442" t="s">
        <v>161</v>
      </c>
      <c r="HD9" s="442"/>
      <c r="HE9" s="410"/>
      <c r="HF9" s="410"/>
      <c r="HG9" s="410"/>
      <c r="HH9" s="442"/>
      <c r="HI9" s="442" t="s">
        <v>163</v>
      </c>
      <c r="HJ9" s="442"/>
      <c r="HK9" s="456" t="s">
        <v>372</v>
      </c>
      <c r="HL9" s="457"/>
      <c r="HM9" s="448" t="s">
        <v>375</v>
      </c>
      <c r="HN9" s="448"/>
      <c r="HO9" s="442" t="s">
        <v>163</v>
      </c>
      <c r="HP9" s="442"/>
      <c r="HQ9" s="453" t="s">
        <v>305</v>
      </c>
      <c r="HR9" s="453"/>
      <c r="HS9" s="453" t="s">
        <v>243</v>
      </c>
      <c r="HT9" s="453"/>
      <c r="HU9" s="442" t="s">
        <v>163</v>
      </c>
      <c r="HV9" s="442"/>
      <c r="HW9" s="442" t="s">
        <v>161</v>
      </c>
      <c r="HX9" s="442"/>
      <c r="HY9" s="458" t="s">
        <v>187</v>
      </c>
      <c r="HZ9" s="459"/>
      <c r="IA9" s="410" t="s">
        <v>188</v>
      </c>
      <c r="IB9" s="442"/>
      <c r="IC9" s="459" t="s">
        <v>218</v>
      </c>
      <c r="ID9" s="459"/>
      <c r="IE9" s="410" t="s">
        <v>319</v>
      </c>
      <c r="IF9" s="410"/>
      <c r="IG9" s="442" t="s">
        <v>163</v>
      </c>
      <c r="IH9" s="442"/>
      <c r="II9" s="419" t="s">
        <v>285</v>
      </c>
      <c r="IJ9" s="420"/>
      <c r="IK9" s="419" t="s">
        <v>289</v>
      </c>
      <c r="IL9" s="420"/>
      <c r="IM9" s="419" t="s">
        <v>290</v>
      </c>
      <c r="IN9" s="420"/>
      <c r="IO9" s="419" t="s">
        <v>333</v>
      </c>
      <c r="IP9" s="420"/>
      <c r="IQ9" s="419"/>
      <c r="IR9" s="420"/>
      <c r="IS9" s="494"/>
      <c r="IT9" s="495"/>
      <c r="IU9" s="494" t="s">
        <v>163</v>
      </c>
      <c r="IV9" s="495"/>
      <c r="IW9" s="442" t="s">
        <v>161</v>
      </c>
      <c r="IX9" s="442"/>
      <c r="IY9" s="491" t="s">
        <v>379</v>
      </c>
      <c r="IZ9" s="492"/>
      <c r="JA9" s="460" t="s">
        <v>308</v>
      </c>
      <c r="JB9" s="461"/>
      <c r="JC9" s="460" t="s">
        <v>290</v>
      </c>
      <c r="JD9" s="461"/>
      <c r="JE9" s="521" t="s">
        <v>403</v>
      </c>
      <c r="JF9" s="522"/>
      <c r="JG9" s="442" t="s">
        <v>163</v>
      </c>
      <c r="JH9" s="442"/>
      <c r="JI9" s="442" t="s">
        <v>345</v>
      </c>
      <c r="JJ9" s="442"/>
      <c r="JK9" s="442" t="s">
        <v>346</v>
      </c>
      <c r="JL9" s="442"/>
      <c r="JM9" s="460" t="s">
        <v>381</v>
      </c>
      <c r="JN9" s="461"/>
      <c r="JO9" s="470" t="s">
        <v>401</v>
      </c>
      <c r="JP9" s="471"/>
      <c r="JQ9" s="410" t="s">
        <v>405</v>
      </c>
      <c r="JR9" s="410"/>
      <c r="JS9" s="410" t="s">
        <v>398</v>
      </c>
      <c r="JT9" s="442"/>
      <c r="JU9" s="491" t="s">
        <v>298</v>
      </c>
      <c r="JV9" s="492"/>
      <c r="JW9" s="442" t="s">
        <v>163</v>
      </c>
      <c r="JX9" s="442"/>
      <c r="JY9" s="442" t="s">
        <v>161</v>
      </c>
      <c r="JZ9" s="442"/>
      <c r="KA9" s="410" t="s">
        <v>308</v>
      </c>
      <c r="KB9" s="442"/>
      <c r="KC9" s="442" t="s">
        <v>163</v>
      </c>
      <c r="KD9" s="442"/>
      <c r="KE9" s="486" t="s">
        <v>306</v>
      </c>
      <c r="KF9" s="487"/>
      <c r="KG9" s="486" t="s">
        <v>287</v>
      </c>
      <c r="KH9" s="487"/>
      <c r="KI9" s="442" t="s">
        <v>163</v>
      </c>
      <c r="KJ9" s="442"/>
      <c r="KK9" s="486" t="s">
        <v>310</v>
      </c>
      <c r="KL9" s="490"/>
      <c r="KM9" s="439" t="s">
        <v>308</v>
      </c>
      <c r="KN9" s="439"/>
      <c r="KO9" s="442" t="s">
        <v>163</v>
      </c>
      <c r="KP9" s="442"/>
      <c r="KQ9" s="453" t="s">
        <v>380</v>
      </c>
      <c r="KR9" s="453"/>
      <c r="KS9" s="523"/>
      <c r="KT9" s="523"/>
      <c r="KU9" s="439" t="s">
        <v>163</v>
      </c>
      <c r="KV9" s="439"/>
      <c r="KW9" s="439" t="s">
        <v>206</v>
      </c>
      <c r="KX9" s="439"/>
      <c r="KY9" s="439" t="s">
        <v>163</v>
      </c>
      <c r="KZ9" s="439"/>
      <c r="LA9" s="524"/>
      <c r="LB9" s="489"/>
      <c r="LC9" s="408"/>
      <c r="LD9" s="409"/>
      <c r="LE9" s="525" t="s">
        <v>163</v>
      </c>
      <c r="LF9" s="526"/>
      <c r="LG9" s="439" t="s">
        <v>206</v>
      </c>
      <c r="LH9" s="439"/>
      <c r="LI9" s="439" t="s">
        <v>163</v>
      </c>
      <c r="LJ9" s="439"/>
      <c r="LK9" s="438" t="s">
        <v>281</v>
      </c>
      <c r="LL9" s="439"/>
      <c r="LM9" s="524" t="s">
        <v>297</v>
      </c>
      <c r="LN9" s="489"/>
      <c r="LO9" s="524" t="s">
        <v>322</v>
      </c>
      <c r="LP9" s="489"/>
      <c r="LQ9" s="488" t="s">
        <v>357</v>
      </c>
      <c r="LR9" s="489"/>
      <c r="LS9" s="527" t="s">
        <v>364</v>
      </c>
      <c r="LT9" s="528"/>
      <c r="LU9" s="439" t="s">
        <v>163</v>
      </c>
      <c r="LV9" s="439"/>
      <c r="LW9" s="438" t="s">
        <v>265</v>
      </c>
      <c r="LX9" s="438"/>
      <c r="LY9" s="438" t="s">
        <v>266</v>
      </c>
      <c r="LZ9" s="438"/>
      <c r="MA9" s="439" t="s">
        <v>202</v>
      </c>
      <c r="MB9" s="439"/>
      <c r="MC9" s="438" t="s">
        <v>376</v>
      </c>
      <c r="MD9" s="438"/>
      <c r="ME9" s="439" t="s">
        <v>330</v>
      </c>
      <c r="MF9" s="439"/>
      <c r="MG9" s="439" t="s">
        <v>388</v>
      </c>
      <c r="MH9" s="439"/>
      <c r="MI9" s="439" t="s">
        <v>360</v>
      </c>
      <c r="MJ9" s="439"/>
      <c r="MK9" s="439" t="s">
        <v>202</v>
      </c>
      <c r="ML9" s="439"/>
      <c r="MM9" s="511" t="s">
        <v>278</v>
      </c>
      <c r="MN9" s="512"/>
      <c r="MO9" s="513" t="s">
        <v>292</v>
      </c>
      <c r="MP9" s="513"/>
      <c r="MQ9" s="439" t="s">
        <v>202</v>
      </c>
      <c r="MR9" s="439"/>
      <c r="MS9" s="438" t="s">
        <v>297</v>
      </c>
      <c r="MT9" s="438"/>
      <c r="MU9" s="439" t="s">
        <v>202</v>
      </c>
      <c r="MV9" s="439"/>
      <c r="MW9" s="438"/>
      <c r="MX9" s="438"/>
      <c r="MY9" s="439" t="s">
        <v>202</v>
      </c>
      <c r="MZ9" s="439"/>
      <c r="NA9" s="510" t="s">
        <v>394</v>
      </c>
      <c r="NB9" s="510"/>
      <c r="NC9" s="439" t="s">
        <v>202</v>
      </c>
      <c r="ND9" s="439"/>
      <c r="NE9" s="438" t="s">
        <v>233</v>
      </c>
      <c r="NF9" s="438"/>
      <c r="NG9" s="439" t="s">
        <v>202</v>
      </c>
      <c r="NH9" s="439"/>
      <c r="NI9" s="438" t="s">
        <v>315</v>
      </c>
      <c r="NJ9" s="438"/>
      <c r="NK9" s="439" t="s">
        <v>202</v>
      </c>
      <c r="NL9" s="439"/>
      <c r="NM9" s="497" t="s">
        <v>318</v>
      </c>
      <c r="NN9" s="438"/>
      <c r="NO9" s="439" t="s">
        <v>202</v>
      </c>
      <c r="NP9" s="439"/>
      <c r="NQ9" s="502" t="s">
        <v>397</v>
      </c>
      <c r="NR9" s="503"/>
      <c r="NS9" s="500" t="s">
        <v>387</v>
      </c>
      <c r="NT9" s="501"/>
      <c r="NU9" s="500" t="s">
        <v>378</v>
      </c>
      <c r="NV9" s="501"/>
      <c r="NW9" s="500" t="s">
        <v>351</v>
      </c>
      <c r="NX9" s="501"/>
      <c r="NY9" s="500" t="s">
        <v>349</v>
      </c>
      <c r="NZ9" s="501"/>
      <c r="OA9" s="470" t="s">
        <v>350</v>
      </c>
      <c r="OB9" s="471"/>
      <c r="OC9" s="498" t="s">
        <v>202</v>
      </c>
      <c r="OD9" s="499"/>
      <c r="OE9" s="516" t="s">
        <v>336</v>
      </c>
      <c r="OF9" s="517"/>
      <c r="OG9" s="516" t="s">
        <v>337</v>
      </c>
      <c r="OH9" s="517"/>
      <c r="OI9" s="516" t="s">
        <v>338</v>
      </c>
      <c r="OJ9" s="517"/>
      <c r="OK9" s="518" t="s">
        <v>368</v>
      </c>
      <c r="OL9" s="517"/>
      <c r="OM9" s="494" t="s">
        <v>202</v>
      </c>
      <c r="ON9" s="495"/>
      <c r="OO9" s="513" t="s">
        <v>362</v>
      </c>
      <c r="OP9" s="513"/>
      <c r="OQ9" s="509" t="s">
        <v>369</v>
      </c>
      <c r="OR9" s="508"/>
      <c r="OS9" s="507" t="s">
        <v>371</v>
      </c>
      <c r="OT9" s="508"/>
      <c r="OU9" s="439" t="s">
        <v>202</v>
      </c>
      <c r="OV9" s="439"/>
      <c r="OW9" s="438"/>
      <c r="OX9" s="438"/>
      <c r="OY9" s="439" t="s">
        <v>202</v>
      </c>
      <c r="OZ9" s="439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79">
        <v>115</v>
      </c>
      <c r="AL11" s="380">
        <v>34.5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>
        <v>6.18</v>
      </c>
      <c r="CH11" s="259">
        <v>2</v>
      </c>
      <c r="CI11" s="290">
        <v>20.6</v>
      </c>
      <c r="CJ11" s="259">
        <v>6</v>
      </c>
      <c r="CK11" s="263">
        <v>6</v>
      </c>
      <c r="CL11" s="263">
        <v>2</v>
      </c>
      <c r="CM11" s="290">
        <v>14.42</v>
      </c>
      <c r="CN11" s="263">
        <v>4.5</v>
      </c>
      <c r="CO11" s="74">
        <f>CG11+CI11+CK11+CM11</f>
        <v>47.2</v>
      </c>
      <c r="CP11" s="74">
        <f>CH11+CJ11+CL11+CN11</f>
        <v>14.5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</v>
      </c>
      <c r="DL11" s="361">
        <v>13.7</v>
      </c>
      <c r="DM11" s="344"/>
      <c r="DN11" s="344"/>
      <c r="DO11" s="361">
        <v>39.869999999999997</v>
      </c>
      <c r="DP11" s="361">
        <v>13.29</v>
      </c>
      <c r="DQ11" s="355"/>
      <c r="DR11" s="355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44.34</v>
      </c>
      <c r="EH11" s="376">
        <v>11.085000000000001</v>
      </c>
      <c r="EI11" s="87">
        <v>103.09</v>
      </c>
      <c r="EJ11" s="87">
        <v>25.772500000000001</v>
      </c>
      <c r="EK11" s="74">
        <v>128.87</v>
      </c>
      <c r="EL11" s="272">
        <v>32.217500000000001</v>
      </c>
      <c r="EM11" s="377">
        <v>103.09</v>
      </c>
      <c r="EN11" s="377">
        <v>25.772500000000001</v>
      </c>
      <c r="EO11" s="377">
        <v>51.55</v>
      </c>
      <c r="EP11" s="377">
        <v>12.887499999999999</v>
      </c>
      <c r="EQ11" s="74">
        <f>EE11+EG11+EI11+EK11+EM11+EO11</f>
        <v>430.94</v>
      </c>
      <c r="ER11" s="74">
        <f>EF11+EH11+EJ11+EL11</f>
        <v>69.075000000000003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72">
        <v>23</v>
      </c>
      <c r="FB11" s="373">
        <v>0</v>
      </c>
      <c r="FC11" s="106">
        <v>24</v>
      </c>
      <c r="FD11" s="261">
        <v>0</v>
      </c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535</v>
      </c>
      <c r="HR11" s="67"/>
      <c r="HS11" s="290"/>
      <c r="HT11" s="74"/>
      <c r="HU11" s="74">
        <f>HQ11</f>
        <v>535</v>
      </c>
      <c r="HV11" s="74">
        <f>HR11</f>
        <v>0</v>
      </c>
      <c r="HW11" s="74"/>
      <c r="HX11" s="74"/>
      <c r="HY11" s="366">
        <v>4.7</v>
      </c>
      <c r="HZ11" s="366">
        <v>1.175</v>
      </c>
      <c r="IA11" s="89"/>
      <c r="IB11" s="87"/>
      <c r="IC11" s="172">
        <v>10</v>
      </c>
      <c r="ID11" s="263">
        <v>2.5</v>
      </c>
      <c r="IE11" s="184"/>
      <c r="IF11" s="74"/>
      <c r="IG11" s="74">
        <f>HW11+HY11+IA11+IC11+IE11</f>
        <v>14.7</v>
      </c>
      <c r="IH11" s="74">
        <f>HX11+HZ11+IB11+ID11+IF11</f>
        <v>3.6749999999999998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83">
        <v>10.31</v>
      </c>
      <c r="JF11" s="383">
        <v>0</v>
      </c>
      <c r="JG11" s="74">
        <f>IW11+IY11+JA11+JC11+JE11</f>
        <v>10.31</v>
      </c>
      <c r="JH11" s="74">
        <f>IX11+IZ11+JB11+JD11+JF11</f>
        <v>0</v>
      </c>
      <c r="JI11" s="263"/>
      <c r="JJ11" s="263"/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3">
        <v>0</v>
      </c>
      <c r="LO11" s="75">
        <v>6.5750000000000002</v>
      </c>
      <c r="LP11" s="364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5">
        <v>0</v>
      </c>
      <c r="MN11" s="375">
        <v>0</v>
      </c>
      <c r="MO11" s="375">
        <v>0</v>
      </c>
      <c r="MP11" s="375">
        <v>0</v>
      </c>
      <c r="MQ11" s="70">
        <f>MM11+MO11</f>
        <v>0</v>
      </c>
      <c r="MR11" s="70">
        <f>MN11+MP11</f>
        <v>0</v>
      </c>
      <c r="MS11" s="70">
        <v>13.6</v>
      </c>
      <c r="MT11" s="70">
        <v>4.7</v>
      </c>
      <c r="MU11" s="70">
        <f>MS11</f>
        <v>13.6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4"/>
      <c r="OQ11" s="384">
        <v>0</v>
      </c>
      <c r="OR11" s="264"/>
      <c r="OS11" s="384">
        <v>0</v>
      </c>
      <c r="OT11" s="264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79">
        <v>115</v>
      </c>
      <c r="AL12" s="380">
        <v>34.5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>
        <v>6.18</v>
      </c>
      <c r="CH12" s="259">
        <v>2</v>
      </c>
      <c r="CI12" s="290">
        <v>20.6</v>
      </c>
      <c r="CJ12" s="259">
        <v>6</v>
      </c>
      <c r="CK12" s="263">
        <v>6</v>
      </c>
      <c r="CL12" s="263">
        <v>2</v>
      </c>
      <c r="CM12" s="290">
        <v>14.42</v>
      </c>
      <c r="CN12" s="263">
        <v>4.5</v>
      </c>
      <c r="CO12" s="74">
        <f t="shared" ref="CO12:CO75" si="21">CG12+CI12+CK12+CM12</f>
        <v>47.2</v>
      </c>
      <c r="CP12" s="74">
        <f t="shared" ref="CP12:CP75" si="22">CH12+CJ12+CL12+CN12</f>
        <v>14.5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</v>
      </c>
      <c r="DL12" s="361">
        <v>13.7</v>
      </c>
      <c r="DM12" s="344"/>
      <c r="DN12" s="344"/>
      <c r="DO12" s="361">
        <v>39.869999999999997</v>
      </c>
      <c r="DP12" s="361">
        <v>13.29</v>
      </c>
      <c r="DQ12" s="355"/>
      <c r="DR12" s="355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44.34</v>
      </c>
      <c r="EH12" s="376">
        <v>11.085000000000001</v>
      </c>
      <c r="EI12" s="87">
        <v>103.09</v>
      </c>
      <c r="EJ12" s="87">
        <v>25.772500000000001</v>
      </c>
      <c r="EK12" s="74">
        <v>128.87</v>
      </c>
      <c r="EL12" s="272">
        <v>32.217500000000001</v>
      </c>
      <c r="EM12" s="377">
        <v>103.09</v>
      </c>
      <c r="EN12" s="377">
        <v>25.772500000000001</v>
      </c>
      <c r="EO12" s="377">
        <v>51.55</v>
      </c>
      <c r="EP12" s="377">
        <v>12.887499999999999</v>
      </c>
      <c r="EQ12" s="74">
        <f t="shared" ref="EQ12:EQ75" si="28">EE12+EG12+EI12+EK12+EM12+EO12</f>
        <v>430.94</v>
      </c>
      <c r="ER12" s="74">
        <f t="shared" ref="ER12:ER43" si="29">EF12+EH12+EJ12+EL12</f>
        <v>69.075000000000003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2">
        <v>23</v>
      </c>
      <c r="FB12" s="373">
        <v>0</v>
      </c>
      <c r="FC12" s="106">
        <v>24</v>
      </c>
      <c r="FD12" s="261">
        <v>0</v>
      </c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6">HK12+HM12</f>
        <v>0</v>
      </c>
      <c r="HP12" s="74">
        <f t="shared" ref="HP12:HP75" si="37">HL12+HN12</f>
        <v>0</v>
      </c>
      <c r="HQ12" s="290">
        <v>505</v>
      </c>
      <c r="HR12" s="67"/>
      <c r="HS12" s="290"/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66">
        <v>4.7</v>
      </c>
      <c r="HZ12" s="366">
        <v>1.175</v>
      </c>
      <c r="IA12" s="89"/>
      <c r="IB12" s="87"/>
      <c r="IC12" s="172">
        <v>10</v>
      </c>
      <c r="ID12" s="263">
        <v>2.5</v>
      </c>
      <c r="IE12" s="184"/>
      <c r="IF12" s="184"/>
      <c r="IG12" s="74">
        <f t="shared" ref="IG12:IG75" si="40">HW12+HY12+IA12+IC12+IE12</f>
        <v>14.7</v>
      </c>
      <c r="IH12" s="74">
        <f t="shared" ref="IH12:IH75" si="41">HX12+HZ12+IB12+ID12+IF12</f>
        <v>3.6749999999999998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83">
        <v>10.31</v>
      </c>
      <c r="JF12" s="383">
        <v>0</v>
      </c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3"/>
      <c r="JJ12" s="263"/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1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3">
        <v>0</v>
      </c>
      <c r="LM12" s="75">
        <v>24.02</v>
      </c>
      <c r="LN12" s="363">
        <v>0</v>
      </c>
      <c r="LO12" s="75">
        <v>6.5750000000000002</v>
      </c>
      <c r="LP12" s="365">
        <v>0</v>
      </c>
      <c r="LQ12" s="130"/>
      <c r="LR12" s="265"/>
      <c r="LS12" s="265"/>
      <c r="LT12" s="265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5">
        <v>0</v>
      </c>
      <c r="MN12" s="375">
        <v>0</v>
      </c>
      <c r="MO12" s="375">
        <v>0</v>
      </c>
      <c r="MP12" s="375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>
        <v>13.6</v>
      </c>
      <c r="MT12" s="70">
        <v>4.7</v>
      </c>
      <c r="MU12" s="70">
        <f t="shared" ref="MU12:MU75" si="63">MS12</f>
        <v>13.6</v>
      </c>
      <c r="MV12" s="70">
        <f t="shared" ref="MV12:MV75" si="64">MT12</f>
        <v>4.7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6"/>
      <c r="NB12" s="33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1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4">
        <v>0</v>
      </c>
      <c r="OP12" s="264"/>
      <c r="OQ12" s="384">
        <v>0</v>
      </c>
      <c r="OR12" s="264"/>
      <c r="OS12" s="384">
        <v>0</v>
      </c>
      <c r="OT12" s="264"/>
      <c r="OU12" s="172">
        <f t="shared" ref="OU12:OU75" si="79">OO12+OQ12+OS12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79">
        <v>115</v>
      </c>
      <c r="AL13" s="380">
        <v>34.5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>
        <v>6.18</v>
      </c>
      <c r="CH13" s="259">
        <v>2</v>
      </c>
      <c r="CI13" s="290">
        <v>20.6</v>
      </c>
      <c r="CJ13" s="259">
        <v>6</v>
      </c>
      <c r="CK13" s="263">
        <v>6</v>
      </c>
      <c r="CL13" s="263">
        <v>2</v>
      </c>
      <c r="CM13" s="290">
        <v>14.42</v>
      </c>
      <c r="CN13" s="263">
        <v>4.5</v>
      </c>
      <c r="CO13" s="74">
        <f t="shared" si="21"/>
        <v>47.2</v>
      </c>
      <c r="CP13" s="74">
        <f t="shared" si="22"/>
        <v>14.5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</v>
      </c>
      <c r="DL13" s="361">
        <v>13.7</v>
      </c>
      <c r="DM13" s="344"/>
      <c r="DN13" s="344"/>
      <c r="DO13" s="361">
        <v>39.869999999999997</v>
      </c>
      <c r="DP13" s="361">
        <v>13.29</v>
      </c>
      <c r="DQ13" s="355"/>
      <c r="DR13" s="355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44.34</v>
      </c>
      <c r="EH13" s="376">
        <v>11.085000000000001</v>
      </c>
      <c r="EI13" s="87">
        <v>103.09</v>
      </c>
      <c r="EJ13" s="87">
        <v>25.772500000000001</v>
      </c>
      <c r="EK13" s="74">
        <v>128.87</v>
      </c>
      <c r="EL13" s="272">
        <v>32.217500000000001</v>
      </c>
      <c r="EM13" s="377">
        <v>103.09</v>
      </c>
      <c r="EN13" s="377">
        <v>25.772500000000001</v>
      </c>
      <c r="EO13" s="377">
        <v>51.55</v>
      </c>
      <c r="EP13" s="377">
        <v>12.887499999999999</v>
      </c>
      <c r="EQ13" s="74">
        <f t="shared" si="28"/>
        <v>430.94</v>
      </c>
      <c r="ER13" s="74">
        <f t="shared" si="29"/>
        <v>69.075000000000003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72">
        <v>23</v>
      </c>
      <c r="FB13" s="373">
        <v>0</v>
      </c>
      <c r="FC13" s="106">
        <v>24</v>
      </c>
      <c r="FD13" s="261">
        <v>0</v>
      </c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6"/>
        <v>0</v>
      </c>
      <c r="HP13" s="74">
        <f t="shared" si="37"/>
        <v>0</v>
      </c>
      <c r="HQ13" s="290">
        <v>475</v>
      </c>
      <c r="HR13" s="67"/>
      <c r="HS13" s="290"/>
      <c r="HT13" s="74"/>
      <c r="HU13" s="74">
        <f t="shared" si="38"/>
        <v>475</v>
      </c>
      <c r="HV13" s="74">
        <f t="shared" si="39"/>
        <v>0</v>
      </c>
      <c r="HW13" s="74"/>
      <c r="HX13" s="74"/>
      <c r="HY13" s="366">
        <v>4.7</v>
      </c>
      <c r="HZ13" s="366">
        <v>1.175</v>
      </c>
      <c r="IA13" s="89"/>
      <c r="IB13" s="87"/>
      <c r="IC13" s="172">
        <v>10</v>
      </c>
      <c r="ID13" s="263">
        <v>2.5</v>
      </c>
      <c r="IE13" s="184"/>
      <c r="IF13" s="184"/>
      <c r="IG13" s="74">
        <f t="shared" si="40"/>
        <v>14.7</v>
      </c>
      <c r="IH13" s="74">
        <f t="shared" si="41"/>
        <v>3.6749999999999998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83">
        <v>10.31</v>
      </c>
      <c r="JF13" s="383">
        <v>0</v>
      </c>
      <c r="JG13" s="74">
        <f t="shared" si="42"/>
        <v>10.31</v>
      </c>
      <c r="JH13" s="74">
        <f t="shared" si="43"/>
        <v>0</v>
      </c>
      <c r="JI13" s="263"/>
      <c r="JJ13" s="263"/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1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3">
        <v>0</v>
      </c>
      <c r="LM13" s="75">
        <v>24.02</v>
      </c>
      <c r="LN13" s="363">
        <v>0</v>
      </c>
      <c r="LO13" s="75">
        <v>6.5750000000000002</v>
      </c>
      <c r="LP13" s="365">
        <v>0</v>
      </c>
      <c r="LQ13" s="130"/>
      <c r="LR13" s="265"/>
      <c r="LS13" s="265"/>
      <c r="LT13" s="265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5">
        <v>0</v>
      </c>
      <c r="MN13" s="375">
        <v>0</v>
      </c>
      <c r="MO13" s="375">
        <v>0</v>
      </c>
      <c r="MP13" s="375">
        <v>0</v>
      </c>
      <c r="MQ13" s="70">
        <f t="shared" si="61"/>
        <v>0</v>
      </c>
      <c r="MR13" s="70">
        <f t="shared" si="62"/>
        <v>0</v>
      </c>
      <c r="MS13" s="70">
        <v>13.6</v>
      </c>
      <c r="MT13" s="70">
        <v>4.7</v>
      </c>
      <c r="MU13" s="70">
        <f t="shared" si="63"/>
        <v>13.6</v>
      </c>
      <c r="MV13" s="70">
        <f t="shared" si="64"/>
        <v>4.7</v>
      </c>
      <c r="MW13" s="70"/>
      <c r="MX13" s="70"/>
      <c r="MY13" s="70">
        <f t="shared" si="65"/>
        <v>0</v>
      </c>
      <c r="MZ13" s="70">
        <f t="shared" si="66"/>
        <v>0</v>
      </c>
      <c r="NA13" s="296"/>
      <c r="NB13" s="33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1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4">
        <v>0</v>
      </c>
      <c r="OP13" s="264"/>
      <c r="OQ13" s="384">
        <v>0</v>
      </c>
      <c r="OR13" s="264"/>
      <c r="OS13" s="384">
        <v>0</v>
      </c>
      <c r="OT13" s="264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79">
        <v>115</v>
      </c>
      <c r="AL14" s="380">
        <v>34.5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>
        <v>6.18</v>
      </c>
      <c r="CH14" s="259">
        <v>2</v>
      </c>
      <c r="CI14" s="290">
        <v>20.6</v>
      </c>
      <c r="CJ14" s="259">
        <v>6</v>
      </c>
      <c r="CK14" s="263">
        <v>6</v>
      </c>
      <c r="CL14" s="263">
        <v>2</v>
      </c>
      <c r="CM14" s="290">
        <v>14.42</v>
      </c>
      <c r="CN14" s="263">
        <v>4.5</v>
      </c>
      <c r="CO14" s="74">
        <f t="shared" si="21"/>
        <v>47.2</v>
      </c>
      <c r="CP14" s="74">
        <f t="shared" si="22"/>
        <v>14.5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</v>
      </c>
      <c r="DL14" s="361">
        <v>13.7</v>
      </c>
      <c r="DM14" s="344"/>
      <c r="DN14" s="344"/>
      <c r="DO14" s="361">
        <v>39.869999999999997</v>
      </c>
      <c r="DP14" s="361">
        <v>13.29</v>
      </c>
      <c r="DQ14" s="355"/>
      <c r="DR14" s="355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44.34</v>
      </c>
      <c r="EH14" s="376">
        <v>11.085000000000001</v>
      </c>
      <c r="EI14" s="87">
        <v>103.09</v>
      </c>
      <c r="EJ14" s="87">
        <v>25.772500000000001</v>
      </c>
      <c r="EK14" s="74">
        <v>128.87</v>
      </c>
      <c r="EL14" s="272">
        <v>32.217500000000001</v>
      </c>
      <c r="EM14" s="377">
        <v>103.09</v>
      </c>
      <c r="EN14" s="377">
        <v>25.772500000000001</v>
      </c>
      <c r="EO14" s="377">
        <v>51.55</v>
      </c>
      <c r="EP14" s="377">
        <v>12.887499999999999</v>
      </c>
      <c r="EQ14" s="74">
        <f t="shared" si="28"/>
        <v>430.94</v>
      </c>
      <c r="ER14" s="74">
        <f t="shared" si="29"/>
        <v>69.075000000000003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72">
        <v>23</v>
      </c>
      <c r="FB14" s="373">
        <v>0</v>
      </c>
      <c r="FC14" s="106">
        <v>24</v>
      </c>
      <c r="FD14" s="261">
        <v>0</v>
      </c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6"/>
        <v>0</v>
      </c>
      <c r="HP14" s="74">
        <f t="shared" si="37"/>
        <v>0</v>
      </c>
      <c r="HQ14" s="290">
        <v>445</v>
      </c>
      <c r="HR14" s="67"/>
      <c r="HS14" s="290"/>
      <c r="HT14" s="74"/>
      <c r="HU14" s="74">
        <f t="shared" si="38"/>
        <v>445</v>
      </c>
      <c r="HV14" s="74">
        <f t="shared" si="39"/>
        <v>0</v>
      </c>
      <c r="HW14" s="74"/>
      <c r="HX14" s="74"/>
      <c r="HY14" s="366">
        <v>4.7</v>
      </c>
      <c r="HZ14" s="366">
        <v>1.175</v>
      </c>
      <c r="IA14" s="89"/>
      <c r="IB14" s="87"/>
      <c r="IC14" s="172">
        <v>10</v>
      </c>
      <c r="ID14" s="263">
        <v>2.5</v>
      </c>
      <c r="IE14" s="184"/>
      <c r="IF14" s="184"/>
      <c r="IG14" s="74">
        <f t="shared" si="40"/>
        <v>14.7</v>
      </c>
      <c r="IH14" s="74">
        <f t="shared" si="41"/>
        <v>3.6749999999999998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83">
        <v>10.31</v>
      </c>
      <c r="JF14" s="383">
        <v>0</v>
      </c>
      <c r="JG14" s="74">
        <f t="shared" si="42"/>
        <v>10.31</v>
      </c>
      <c r="JH14" s="74">
        <f t="shared" si="43"/>
        <v>0</v>
      </c>
      <c r="JI14" s="263"/>
      <c r="JJ14" s="263"/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1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3">
        <v>0</v>
      </c>
      <c r="LM14" s="75">
        <v>24.02</v>
      </c>
      <c r="LN14" s="363">
        <v>0</v>
      </c>
      <c r="LO14" s="75">
        <v>6.5750000000000002</v>
      </c>
      <c r="LP14" s="365">
        <v>0</v>
      </c>
      <c r="LQ14" s="130"/>
      <c r="LR14" s="265"/>
      <c r="LS14" s="265"/>
      <c r="LT14" s="265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5">
        <v>0</v>
      </c>
      <c r="MN14" s="375">
        <v>0</v>
      </c>
      <c r="MO14" s="375">
        <v>0</v>
      </c>
      <c r="MP14" s="375">
        <v>0</v>
      </c>
      <c r="MQ14" s="70">
        <f t="shared" si="61"/>
        <v>0</v>
      </c>
      <c r="MR14" s="70">
        <f t="shared" si="62"/>
        <v>0</v>
      </c>
      <c r="MS14" s="70">
        <v>13.6</v>
      </c>
      <c r="MT14" s="70">
        <v>4.7</v>
      </c>
      <c r="MU14" s="70">
        <f t="shared" si="63"/>
        <v>13.6</v>
      </c>
      <c r="MV14" s="70">
        <f t="shared" si="64"/>
        <v>4.7</v>
      </c>
      <c r="MW14" s="70"/>
      <c r="MX14" s="70"/>
      <c r="MY14" s="70">
        <f t="shared" si="65"/>
        <v>0</v>
      </c>
      <c r="MZ14" s="70">
        <f t="shared" si="66"/>
        <v>0</v>
      </c>
      <c r="NA14" s="296"/>
      <c r="NB14" s="33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1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4">
        <v>0</v>
      </c>
      <c r="OP14" s="264"/>
      <c r="OQ14" s="384">
        <v>0</v>
      </c>
      <c r="OR14" s="264"/>
      <c r="OS14" s="384">
        <v>0</v>
      </c>
      <c r="OT14" s="264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79">
        <v>115</v>
      </c>
      <c r="AL15" s="380">
        <v>34.5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115</v>
      </c>
      <c r="AV15" s="70">
        <f t="shared" si="2"/>
        <v>34.5</v>
      </c>
      <c r="AW15" s="74"/>
      <c r="AX15" s="74"/>
      <c r="AY15" s="270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>
        <v>6.18</v>
      </c>
      <c r="CH15" s="259">
        <v>2</v>
      </c>
      <c r="CI15" s="290">
        <v>20.6</v>
      </c>
      <c r="CJ15" s="259">
        <v>6</v>
      </c>
      <c r="CK15" s="263">
        <v>6</v>
      </c>
      <c r="CL15" s="263">
        <v>2</v>
      </c>
      <c r="CM15" s="290">
        <v>14.42</v>
      </c>
      <c r="CN15" s="263">
        <v>4.5</v>
      </c>
      <c r="CO15" s="74">
        <f t="shared" si="21"/>
        <v>47.2</v>
      </c>
      <c r="CP15" s="74">
        <f t="shared" si="22"/>
        <v>14.5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</v>
      </c>
      <c r="DL15" s="361">
        <v>13.7</v>
      </c>
      <c r="DM15" s="344"/>
      <c r="DN15" s="344"/>
      <c r="DO15" s="361">
        <v>39.869999999999997</v>
      </c>
      <c r="DP15" s="361">
        <v>13.29</v>
      </c>
      <c r="DQ15" s="355"/>
      <c r="DR15" s="355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44.34</v>
      </c>
      <c r="EH15" s="376">
        <v>11.085000000000001</v>
      </c>
      <c r="EI15" s="87">
        <v>103.09</v>
      </c>
      <c r="EJ15" s="87">
        <v>25.772500000000001</v>
      </c>
      <c r="EK15" s="74">
        <v>128.87</v>
      </c>
      <c r="EL15" s="272">
        <v>32.217500000000001</v>
      </c>
      <c r="EM15" s="377">
        <v>103.09</v>
      </c>
      <c r="EN15" s="377">
        <v>25.772500000000001</v>
      </c>
      <c r="EO15" s="377">
        <v>51.55</v>
      </c>
      <c r="EP15" s="377">
        <v>12.887499999999999</v>
      </c>
      <c r="EQ15" s="74">
        <f t="shared" si="28"/>
        <v>430.94</v>
      </c>
      <c r="ER15" s="74">
        <f t="shared" si="29"/>
        <v>69.075000000000003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72">
        <v>23</v>
      </c>
      <c r="FB15" s="373">
        <v>0</v>
      </c>
      <c r="FC15" s="106">
        <v>24</v>
      </c>
      <c r="FD15" s="261">
        <v>0</v>
      </c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6"/>
        <v>0</v>
      </c>
      <c r="HP15" s="74">
        <f t="shared" si="37"/>
        <v>0</v>
      </c>
      <c r="HQ15" s="290">
        <v>415</v>
      </c>
      <c r="HR15" s="67"/>
      <c r="HS15" s="290"/>
      <c r="HT15" s="74"/>
      <c r="HU15" s="74">
        <f t="shared" si="38"/>
        <v>415</v>
      </c>
      <c r="HV15" s="74">
        <f t="shared" si="39"/>
        <v>0</v>
      </c>
      <c r="HW15" s="74"/>
      <c r="HX15" s="74"/>
      <c r="HY15" s="366">
        <v>4.7</v>
      </c>
      <c r="HZ15" s="366">
        <v>1.175</v>
      </c>
      <c r="IA15" s="89"/>
      <c r="IB15" s="87"/>
      <c r="IC15" s="172">
        <v>10</v>
      </c>
      <c r="ID15" s="263">
        <v>2.5</v>
      </c>
      <c r="IE15" s="184"/>
      <c r="IF15" s="184"/>
      <c r="IG15" s="74">
        <f t="shared" si="40"/>
        <v>14.7</v>
      </c>
      <c r="IH15" s="74">
        <f t="shared" si="41"/>
        <v>3.6749999999999998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83">
        <v>10.31</v>
      </c>
      <c r="JF15" s="383">
        <v>0</v>
      </c>
      <c r="JG15" s="74">
        <f t="shared" si="42"/>
        <v>10.31</v>
      </c>
      <c r="JH15" s="74">
        <f t="shared" si="43"/>
        <v>0</v>
      </c>
      <c r="JI15" s="263"/>
      <c r="JJ15" s="263"/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1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3">
        <v>0</v>
      </c>
      <c r="LM15" s="75">
        <v>24.02</v>
      </c>
      <c r="LN15" s="363">
        <v>0</v>
      </c>
      <c r="LO15" s="75">
        <v>6.5750000000000002</v>
      </c>
      <c r="LP15" s="365">
        <v>0</v>
      </c>
      <c r="LQ15" s="130"/>
      <c r="LR15" s="265"/>
      <c r="LS15" s="265"/>
      <c r="LT15" s="265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5">
        <v>0</v>
      </c>
      <c r="MN15" s="375">
        <v>0</v>
      </c>
      <c r="MO15" s="375">
        <v>0</v>
      </c>
      <c r="MP15" s="375">
        <v>0</v>
      </c>
      <c r="MQ15" s="70">
        <f t="shared" si="61"/>
        <v>0</v>
      </c>
      <c r="MR15" s="70">
        <f t="shared" si="62"/>
        <v>0</v>
      </c>
      <c r="MS15" s="70">
        <v>13.6</v>
      </c>
      <c r="MT15" s="70">
        <v>4.7</v>
      </c>
      <c r="MU15" s="70">
        <f t="shared" si="63"/>
        <v>13.6</v>
      </c>
      <c r="MV15" s="70">
        <f t="shared" si="64"/>
        <v>4.7</v>
      </c>
      <c r="MW15" s="70"/>
      <c r="MX15" s="70"/>
      <c r="MY15" s="70">
        <f t="shared" si="65"/>
        <v>0</v>
      </c>
      <c r="MZ15" s="70">
        <f t="shared" si="66"/>
        <v>0</v>
      </c>
      <c r="NA15" s="296"/>
      <c r="NB15" s="33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1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4">
        <v>0</v>
      </c>
      <c r="OP15" s="264"/>
      <c r="OQ15" s="384">
        <v>0</v>
      </c>
      <c r="OR15" s="264"/>
      <c r="OS15" s="384">
        <v>0</v>
      </c>
      <c r="OT15" s="264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79">
        <v>115</v>
      </c>
      <c r="AL16" s="380">
        <v>34.5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115</v>
      </c>
      <c r="AV16" s="70">
        <f t="shared" si="2"/>
        <v>34.5</v>
      </c>
      <c r="AW16" s="74"/>
      <c r="AX16" s="74"/>
      <c r="AY16" s="270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>
        <v>6.18</v>
      </c>
      <c r="CH16" s="259">
        <v>2</v>
      </c>
      <c r="CI16" s="290">
        <v>20.6</v>
      </c>
      <c r="CJ16" s="259">
        <v>6</v>
      </c>
      <c r="CK16" s="263">
        <v>6</v>
      </c>
      <c r="CL16" s="263">
        <v>2</v>
      </c>
      <c r="CM16" s="290">
        <v>14.42</v>
      </c>
      <c r="CN16" s="263">
        <v>4.5</v>
      </c>
      <c r="CO16" s="74">
        <f t="shared" si="21"/>
        <v>47.2</v>
      </c>
      <c r="CP16" s="74">
        <f t="shared" si="22"/>
        <v>14.5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</v>
      </c>
      <c r="DL16" s="361">
        <v>13.7</v>
      </c>
      <c r="DM16" s="344"/>
      <c r="DN16" s="344"/>
      <c r="DO16" s="361">
        <v>39.869999999999997</v>
      </c>
      <c r="DP16" s="361">
        <v>13.29</v>
      </c>
      <c r="DQ16" s="355"/>
      <c r="DR16" s="355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44.34</v>
      </c>
      <c r="EH16" s="376">
        <v>11.085000000000001</v>
      </c>
      <c r="EI16" s="87">
        <v>103.09</v>
      </c>
      <c r="EJ16" s="87">
        <v>25.772500000000001</v>
      </c>
      <c r="EK16" s="74">
        <v>128.87</v>
      </c>
      <c r="EL16" s="272">
        <v>32.217500000000001</v>
      </c>
      <c r="EM16" s="377">
        <v>103.09</v>
      </c>
      <c r="EN16" s="377">
        <v>25.772500000000001</v>
      </c>
      <c r="EO16" s="377">
        <v>51.55</v>
      </c>
      <c r="EP16" s="377">
        <v>12.887499999999999</v>
      </c>
      <c r="EQ16" s="74">
        <f t="shared" si="28"/>
        <v>430.94</v>
      </c>
      <c r="ER16" s="74">
        <f t="shared" si="29"/>
        <v>69.075000000000003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72">
        <v>23</v>
      </c>
      <c r="FB16" s="373">
        <v>0</v>
      </c>
      <c r="FC16" s="106">
        <v>24</v>
      </c>
      <c r="FD16" s="261">
        <v>0</v>
      </c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6"/>
        <v>0</v>
      </c>
      <c r="HP16" s="74">
        <f t="shared" si="37"/>
        <v>0</v>
      </c>
      <c r="HQ16" s="290">
        <v>400</v>
      </c>
      <c r="HR16" s="67"/>
      <c r="HS16" s="290"/>
      <c r="HT16" s="74"/>
      <c r="HU16" s="74">
        <f t="shared" si="38"/>
        <v>400</v>
      </c>
      <c r="HV16" s="74">
        <f t="shared" si="39"/>
        <v>0</v>
      </c>
      <c r="HW16" s="74"/>
      <c r="HX16" s="74"/>
      <c r="HY16" s="366">
        <v>4.7</v>
      </c>
      <c r="HZ16" s="366">
        <v>1.175</v>
      </c>
      <c r="IA16" s="89"/>
      <c r="IB16" s="87"/>
      <c r="IC16" s="172">
        <v>10</v>
      </c>
      <c r="ID16" s="263">
        <v>2.5</v>
      </c>
      <c r="IE16" s="184"/>
      <c r="IF16" s="184"/>
      <c r="IG16" s="74">
        <f t="shared" si="40"/>
        <v>14.7</v>
      </c>
      <c r="IH16" s="74">
        <f t="shared" si="41"/>
        <v>3.6749999999999998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83">
        <v>10.31</v>
      </c>
      <c r="JF16" s="383">
        <v>0</v>
      </c>
      <c r="JG16" s="74">
        <f t="shared" si="42"/>
        <v>10.31</v>
      </c>
      <c r="JH16" s="74">
        <f t="shared" si="43"/>
        <v>0</v>
      </c>
      <c r="JI16" s="263"/>
      <c r="JJ16" s="263"/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1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3">
        <v>0</v>
      </c>
      <c r="LM16" s="75">
        <v>24.02</v>
      </c>
      <c r="LN16" s="363">
        <v>0</v>
      </c>
      <c r="LO16" s="75">
        <v>6.5750000000000002</v>
      </c>
      <c r="LP16" s="365">
        <v>0</v>
      </c>
      <c r="LQ16" s="130"/>
      <c r="LR16" s="265"/>
      <c r="LS16" s="265"/>
      <c r="LT16" s="265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5">
        <v>0</v>
      </c>
      <c r="MN16" s="375">
        <v>0</v>
      </c>
      <c r="MO16" s="375">
        <v>0</v>
      </c>
      <c r="MP16" s="375">
        <v>0</v>
      </c>
      <c r="MQ16" s="70">
        <f t="shared" si="61"/>
        <v>0</v>
      </c>
      <c r="MR16" s="70">
        <f t="shared" si="62"/>
        <v>0</v>
      </c>
      <c r="MS16" s="70">
        <v>13.6</v>
      </c>
      <c r="MT16" s="70">
        <v>4.7</v>
      </c>
      <c r="MU16" s="70">
        <f t="shared" si="63"/>
        <v>13.6</v>
      </c>
      <c r="MV16" s="70">
        <f t="shared" si="64"/>
        <v>4.7</v>
      </c>
      <c r="MW16" s="70"/>
      <c r="MX16" s="70"/>
      <c r="MY16" s="70">
        <f t="shared" si="65"/>
        <v>0</v>
      </c>
      <c r="MZ16" s="70">
        <f t="shared" si="66"/>
        <v>0</v>
      </c>
      <c r="NA16" s="296"/>
      <c r="NB16" s="33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1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4">
        <v>0</v>
      </c>
      <c r="OP16" s="264"/>
      <c r="OQ16" s="384">
        <v>0</v>
      </c>
      <c r="OR16" s="264"/>
      <c r="OS16" s="384">
        <v>0</v>
      </c>
      <c r="OT16" s="264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79">
        <v>115</v>
      </c>
      <c r="AL17" s="380">
        <v>34.5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115</v>
      </c>
      <c r="AV17" s="70">
        <f t="shared" si="2"/>
        <v>34.5</v>
      </c>
      <c r="AW17" s="74"/>
      <c r="AX17" s="74"/>
      <c r="AY17" s="270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>
        <v>6.18</v>
      </c>
      <c r="CH17" s="259">
        <v>2</v>
      </c>
      <c r="CI17" s="290">
        <v>20.6</v>
      </c>
      <c r="CJ17" s="259">
        <v>6</v>
      </c>
      <c r="CK17" s="263">
        <v>6</v>
      </c>
      <c r="CL17" s="263">
        <v>2</v>
      </c>
      <c r="CM17" s="290">
        <v>14.42</v>
      </c>
      <c r="CN17" s="263">
        <v>4.5</v>
      </c>
      <c r="CO17" s="74">
        <f t="shared" si="21"/>
        <v>47.2</v>
      </c>
      <c r="CP17" s="74">
        <f t="shared" si="22"/>
        <v>14.5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</v>
      </c>
      <c r="DL17" s="361">
        <v>13.7</v>
      </c>
      <c r="DM17" s="344"/>
      <c r="DN17" s="344"/>
      <c r="DO17" s="361">
        <v>39.869999999999997</v>
      </c>
      <c r="DP17" s="361">
        <v>13.29</v>
      </c>
      <c r="DQ17" s="355"/>
      <c r="DR17" s="355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44.34</v>
      </c>
      <c r="EH17" s="376">
        <v>11.085000000000001</v>
      </c>
      <c r="EI17" s="87">
        <v>103.09</v>
      </c>
      <c r="EJ17" s="87">
        <v>25.772500000000001</v>
      </c>
      <c r="EK17" s="74">
        <v>128.87</v>
      </c>
      <c r="EL17" s="272">
        <v>32.217500000000001</v>
      </c>
      <c r="EM17" s="377">
        <v>103.09</v>
      </c>
      <c r="EN17" s="377">
        <v>25.772500000000001</v>
      </c>
      <c r="EO17" s="377">
        <v>51.55</v>
      </c>
      <c r="EP17" s="377">
        <v>12.887499999999999</v>
      </c>
      <c r="EQ17" s="74">
        <f t="shared" si="28"/>
        <v>430.94</v>
      </c>
      <c r="ER17" s="74">
        <f t="shared" si="29"/>
        <v>69.075000000000003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72">
        <v>23</v>
      </c>
      <c r="FB17" s="373">
        <v>0</v>
      </c>
      <c r="FC17" s="106">
        <v>24</v>
      </c>
      <c r="FD17" s="261">
        <v>0</v>
      </c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6"/>
        <v>0</v>
      </c>
      <c r="HP17" s="74">
        <f t="shared" si="37"/>
        <v>0</v>
      </c>
      <c r="HQ17" s="290">
        <v>400</v>
      </c>
      <c r="HR17" s="67"/>
      <c r="HS17" s="290"/>
      <c r="HT17" s="74"/>
      <c r="HU17" s="74">
        <f t="shared" si="38"/>
        <v>400</v>
      </c>
      <c r="HV17" s="74">
        <f t="shared" si="39"/>
        <v>0</v>
      </c>
      <c r="HW17" s="74"/>
      <c r="HX17" s="74"/>
      <c r="HY17" s="366">
        <v>4.7</v>
      </c>
      <c r="HZ17" s="366">
        <v>1.175</v>
      </c>
      <c r="IA17" s="89"/>
      <c r="IB17" s="87"/>
      <c r="IC17" s="172">
        <v>10</v>
      </c>
      <c r="ID17" s="263">
        <v>2.5</v>
      </c>
      <c r="IE17" s="184"/>
      <c r="IF17" s="184"/>
      <c r="IG17" s="74">
        <f t="shared" si="40"/>
        <v>14.7</v>
      </c>
      <c r="IH17" s="74">
        <f t="shared" si="41"/>
        <v>3.6749999999999998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83">
        <v>10.31</v>
      </c>
      <c r="JF17" s="383">
        <v>0</v>
      </c>
      <c r="JG17" s="74">
        <f t="shared" si="42"/>
        <v>10.31</v>
      </c>
      <c r="JH17" s="74">
        <f t="shared" si="43"/>
        <v>0</v>
      </c>
      <c r="JI17" s="263"/>
      <c r="JJ17" s="263"/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1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3">
        <v>0</v>
      </c>
      <c r="LM17" s="75">
        <v>24.02</v>
      </c>
      <c r="LN17" s="363">
        <v>0</v>
      </c>
      <c r="LO17" s="75">
        <v>6.5750000000000002</v>
      </c>
      <c r="LP17" s="365">
        <v>0</v>
      </c>
      <c r="LQ17" s="130"/>
      <c r="LR17" s="265"/>
      <c r="LS17" s="265"/>
      <c r="LT17" s="265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5">
        <v>0</v>
      </c>
      <c r="MN17" s="375">
        <v>0</v>
      </c>
      <c r="MO17" s="375">
        <v>0</v>
      </c>
      <c r="MP17" s="375">
        <v>0</v>
      </c>
      <c r="MQ17" s="70">
        <f t="shared" si="61"/>
        <v>0</v>
      </c>
      <c r="MR17" s="70">
        <f t="shared" si="62"/>
        <v>0</v>
      </c>
      <c r="MS17" s="70">
        <v>13.6</v>
      </c>
      <c r="MT17" s="70">
        <v>4.7</v>
      </c>
      <c r="MU17" s="70">
        <f t="shared" si="63"/>
        <v>13.6</v>
      </c>
      <c r="MV17" s="70">
        <f t="shared" si="64"/>
        <v>4.7</v>
      </c>
      <c r="MW17" s="70"/>
      <c r="MX17" s="70"/>
      <c r="MY17" s="70">
        <f t="shared" si="65"/>
        <v>0</v>
      </c>
      <c r="MZ17" s="70">
        <f t="shared" si="66"/>
        <v>0</v>
      </c>
      <c r="NA17" s="296"/>
      <c r="NB17" s="33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1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4">
        <v>0</v>
      </c>
      <c r="OP17" s="264"/>
      <c r="OQ17" s="384">
        <v>0</v>
      </c>
      <c r="OR17" s="264"/>
      <c r="OS17" s="384">
        <v>0</v>
      </c>
      <c r="OT17" s="264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79">
        <v>115</v>
      </c>
      <c r="AL18" s="380">
        <v>34.5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115</v>
      </c>
      <c r="AV18" s="70">
        <f t="shared" si="2"/>
        <v>34.5</v>
      </c>
      <c r="AW18" s="74"/>
      <c r="AX18" s="74"/>
      <c r="AY18" s="270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>
        <v>6.18</v>
      </c>
      <c r="CH18" s="259">
        <v>2</v>
      </c>
      <c r="CI18" s="290">
        <v>20.6</v>
      </c>
      <c r="CJ18" s="259">
        <v>6</v>
      </c>
      <c r="CK18" s="263">
        <v>6</v>
      </c>
      <c r="CL18" s="263">
        <v>2</v>
      </c>
      <c r="CM18" s="290">
        <v>14.42</v>
      </c>
      <c r="CN18" s="263">
        <v>4.5</v>
      </c>
      <c r="CO18" s="74">
        <f t="shared" si="21"/>
        <v>47.2</v>
      </c>
      <c r="CP18" s="74">
        <f t="shared" si="22"/>
        <v>14.5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</v>
      </c>
      <c r="DL18" s="361">
        <v>13.7</v>
      </c>
      <c r="DM18" s="344"/>
      <c r="DN18" s="344"/>
      <c r="DO18" s="361">
        <v>39.869999999999997</v>
      </c>
      <c r="DP18" s="361">
        <v>13.29</v>
      </c>
      <c r="DQ18" s="355"/>
      <c r="DR18" s="355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44.34</v>
      </c>
      <c r="EH18" s="376">
        <v>11.085000000000001</v>
      </c>
      <c r="EI18" s="87">
        <v>103.09</v>
      </c>
      <c r="EJ18" s="87">
        <v>25.772500000000001</v>
      </c>
      <c r="EK18" s="74">
        <v>128.87</v>
      </c>
      <c r="EL18" s="272">
        <v>32.217500000000001</v>
      </c>
      <c r="EM18" s="377">
        <v>103.09</v>
      </c>
      <c r="EN18" s="377">
        <v>25.772500000000001</v>
      </c>
      <c r="EO18" s="377">
        <v>51.55</v>
      </c>
      <c r="EP18" s="377">
        <v>12.887499999999999</v>
      </c>
      <c r="EQ18" s="74">
        <f t="shared" si="28"/>
        <v>430.94</v>
      </c>
      <c r="ER18" s="74">
        <f t="shared" si="29"/>
        <v>69.075000000000003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72">
        <v>23</v>
      </c>
      <c r="FB18" s="373">
        <v>0</v>
      </c>
      <c r="FC18" s="106">
        <v>24</v>
      </c>
      <c r="FD18" s="261">
        <v>0</v>
      </c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6"/>
        <v>0</v>
      </c>
      <c r="HP18" s="74">
        <f t="shared" si="37"/>
        <v>0</v>
      </c>
      <c r="HQ18" s="290">
        <v>400</v>
      </c>
      <c r="HR18" s="67"/>
      <c r="HS18" s="290"/>
      <c r="HT18" s="74"/>
      <c r="HU18" s="74">
        <f t="shared" si="38"/>
        <v>400</v>
      </c>
      <c r="HV18" s="74">
        <f t="shared" si="39"/>
        <v>0</v>
      </c>
      <c r="HW18" s="74"/>
      <c r="HX18" s="74"/>
      <c r="HY18" s="366">
        <v>4.7</v>
      </c>
      <c r="HZ18" s="366">
        <v>1.175</v>
      </c>
      <c r="IA18" s="89"/>
      <c r="IB18" s="87"/>
      <c r="IC18" s="172">
        <v>10</v>
      </c>
      <c r="ID18" s="263">
        <v>2.5</v>
      </c>
      <c r="IE18" s="184"/>
      <c r="IF18" s="184"/>
      <c r="IG18" s="74">
        <f t="shared" si="40"/>
        <v>14.7</v>
      </c>
      <c r="IH18" s="74">
        <f t="shared" si="41"/>
        <v>3.6749999999999998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83">
        <v>10.31</v>
      </c>
      <c r="JF18" s="383">
        <v>0</v>
      </c>
      <c r="JG18" s="74">
        <f t="shared" si="42"/>
        <v>10.31</v>
      </c>
      <c r="JH18" s="74">
        <f t="shared" si="43"/>
        <v>0</v>
      </c>
      <c r="JI18" s="263"/>
      <c r="JJ18" s="263"/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1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3">
        <v>0</v>
      </c>
      <c r="LM18" s="75">
        <v>24.02</v>
      </c>
      <c r="LN18" s="363">
        <v>0</v>
      </c>
      <c r="LO18" s="75">
        <v>6.5750000000000002</v>
      </c>
      <c r="LP18" s="365">
        <v>0</v>
      </c>
      <c r="LQ18" s="130"/>
      <c r="LR18" s="265"/>
      <c r="LS18" s="265"/>
      <c r="LT18" s="265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5">
        <v>0</v>
      </c>
      <c r="MN18" s="375">
        <v>0</v>
      </c>
      <c r="MO18" s="375">
        <v>0</v>
      </c>
      <c r="MP18" s="375">
        <v>0</v>
      </c>
      <c r="MQ18" s="70">
        <f t="shared" si="61"/>
        <v>0</v>
      </c>
      <c r="MR18" s="70">
        <f t="shared" si="62"/>
        <v>0</v>
      </c>
      <c r="MS18" s="70">
        <v>13.6</v>
      </c>
      <c r="MT18" s="70">
        <v>4.7</v>
      </c>
      <c r="MU18" s="70">
        <f t="shared" si="63"/>
        <v>13.6</v>
      </c>
      <c r="MV18" s="70">
        <f t="shared" si="64"/>
        <v>4.7</v>
      </c>
      <c r="MW18" s="70"/>
      <c r="MX18" s="70"/>
      <c r="MY18" s="70">
        <f t="shared" si="65"/>
        <v>0</v>
      </c>
      <c r="MZ18" s="70">
        <f t="shared" si="66"/>
        <v>0</v>
      </c>
      <c r="NA18" s="296"/>
      <c r="NB18" s="33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1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4">
        <v>0</v>
      </c>
      <c r="OP18" s="264"/>
      <c r="OQ18" s="384">
        <v>0</v>
      </c>
      <c r="OR18" s="264"/>
      <c r="OS18" s="384">
        <v>0</v>
      </c>
      <c r="OT18" s="264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79">
        <v>115</v>
      </c>
      <c r="AL19" s="380">
        <v>34.5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115</v>
      </c>
      <c r="AV19" s="70">
        <f t="shared" si="2"/>
        <v>34.5</v>
      </c>
      <c r="AW19" s="74"/>
      <c r="AX19" s="74"/>
      <c r="AY19" s="270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>
        <v>6.18</v>
      </c>
      <c r="CH19" s="259">
        <v>2</v>
      </c>
      <c r="CI19" s="290">
        <v>20.6</v>
      </c>
      <c r="CJ19" s="259">
        <v>6</v>
      </c>
      <c r="CK19" s="263">
        <v>6</v>
      </c>
      <c r="CL19" s="263">
        <v>2</v>
      </c>
      <c r="CM19" s="290">
        <v>14.42</v>
      </c>
      <c r="CN19" s="263">
        <v>4.5</v>
      </c>
      <c r="CO19" s="74">
        <f t="shared" si="21"/>
        <v>47.2</v>
      </c>
      <c r="CP19" s="74">
        <f t="shared" si="22"/>
        <v>14.5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</v>
      </c>
      <c r="DL19" s="361">
        <v>13.7</v>
      </c>
      <c r="DM19" s="344"/>
      <c r="DN19" s="344"/>
      <c r="DO19" s="361">
        <v>39.869999999999997</v>
      </c>
      <c r="DP19" s="361">
        <v>13.29</v>
      </c>
      <c r="DQ19" s="355"/>
      <c r="DR19" s="355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44.34</v>
      </c>
      <c r="EH19" s="376">
        <v>11.085000000000001</v>
      </c>
      <c r="EI19" s="87">
        <v>103.09</v>
      </c>
      <c r="EJ19" s="87">
        <v>25.772500000000001</v>
      </c>
      <c r="EK19" s="74">
        <v>128.87</v>
      </c>
      <c r="EL19" s="272">
        <v>32.217500000000001</v>
      </c>
      <c r="EM19" s="377">
        <v>103.09</v>
      </c>
      <c r="EN19" s="377">
        <v>25.772500000000001</v>
      </c>
      <c r="EO19" s="377">
        <v>51.55</v>
      </c>
      <c r="EP19" s="377">
        <v>12.887499999999999</v>
      </c>
      <c r="EQ19" s="74">
        <f t="shared" si="28"/>
        <v>430.94</v>
      </c>
      <c r="ER19" s="74">
        <f t="shared" si="29"/>
        <v>69.075000000000003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72">
        <v>23</v>
      </c>
      <c r="FB19" s="373">
        <v>0</v>
      </c>
      <c r="FC19" s="106">
        <v>24</v>
      </c>
      <c r="FD19" s="261">
        <v>0</v>
      </c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6"/>
        <v>0</v>
      </c>
      <c r="HP19" s="74">
        <f t="shared" si="37"/>
        <v>0</v>
      </c>
      <c r="HQ19" s="290">
        <v>400</v>
      </c>
      <c r="HR19" s="67"/>
      <c r="HS19" s="290"/>
      <c r="HT19" s="74"/>
      <c r="HU19" s="74">
        <f t="shared" si="38"/>
        <v>400</v>
      </c>
      <c r="HV19" s="74">
        <f t="shared" si="39"/>
        <v>0</v>
      </c>
      <c r="HW19" s="74"/>
      <c r="HX19" s="74"/>
      <c r="HY19" s="366">
        <v>4.7</v>
      </c>
      <c r="HZ19" s="366">
        <v>1.175</v>
      </c>
      <c r="IA19" s="89"/>
      <c r="IB19" s="87"/>
      <c r="IC19" s="172">
        <v>10</v>
      </c>
      <c r="ID19" s="263">
        <v>2.5</v>
      </c>
      <c r="IE19" s="184"/>
      <c r="IF19" s="184"/>
      <c r="IG19" s="74">
        <f t="shared" si="40"/>
        <v>14.7</v>
      </c>
      <c r="IH19" s="74">
        <f t="shared" si="41"/>
        <v>3.6749999999999998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83">
        <v>10.31</v>
      </c>
      <c r="JF19" s="383">
        <v>0</v>
      </c>
      <c r="JG19" s="74">
        <f t="shared" si="42"/>
        <v>10.31</v>
      </c>
      <c r="JH19" s="74">
        <f t="shared" si="43"/>
        <v>0</v>
      </c>
      <c r="JI19" s="263"/>
      <c r="JJ19" s="263"/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1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3">
        <v>0</v>
      </c>
      <c r="LM19" s="75">
        <v>24.02</v>
      </c>
      <c r="LN19" s="363">
        <v>0</v>
      </c>
      <c r="LO19" s="75">
        <v>6.5750000000000002</v>
      </c>
      <c r="LP19" s="365">
        <v>0</v>
      </c>
      <c r="LQ19" s="130"/>
      <c r="LR19" s="265"/>
      <c r="LS19" s="265"/>
      <c r="LT19" s="265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5">
        <v>0</v>
      </c>
      <c r="MN19" s="375">
        <v>0</v>
      </c>
      <c r="MO19" s="375">
        <v>0</v>
      </c>
      <c r="MP19" s="375">
        <v>0</v>
      </c>
      <c r="MQ19" s="70">
        <f t="shared" si="61"/>
        <v>0</v>
      </c>
      <c r="MR19" s="70">
        <f t="shared" si="62"/>
        <v>0</v>
      </c>
      <c r="MS19" s="70">
        <v>13.6</v>
      </c>
      <c r="MT19" s="70">
        <v>4.7</v>
      </c>
      <c r="MU19" s="70">
        <f t="shared" si="63"/>
        <v>13.6</v>
      </c>
      <c r="MV19" s="70">
        <f t="shared" si="64"/>
        <v>4.7</v>
      </c>
      <c r="MW19" s="70"/>
      <c r="MX19" s="70"/>
      <c r="MY19" s="70">
        <f t="shared" si="65"/>
        <v>0</v>
      </c>
      <c r="MZ19" s="70">
        <f t="shared" si="66"/>
        <v>0</v>
      </c>
      <c r="NA19" s="296"/>
      <c r="NB19" s="33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1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4">
        <v>0</v>
      </c>
      <c r="OP19" s="264"/>
      <c r="OQ19" s="384">
        <v>0</v>
      </c>
      <c r="OR19" s="264"/>
      <c r="OS19" s="384">
        <v>0</v>
      </c>
      <c r="OT19" s="264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79">
        <v>115</v>
      </c>
      <c r="AL20" s="380">
        <v>34.5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115</v>
      </c>
      <c r="AV20" s="70">
        <f t="shared" si="2"/>
        <v>34.5</v>
      </c>
      <c r="AW20" s="74"/>
      <c r="AX20" s="74"/>
      <c r="AY20" s="270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>
        <v>6.18</v>
      </c>
      <c r="CH20" s="259">
        <v>2</v>
      </c>
      <c r="CI20" s="290">
        <v>20.6</v>
      </c>
      <c r="CJ20" s="259">
        <v>6</v>
      </c>
      <c r="CK20" s="263">
        <v>6</v>
      </c>
      <c r="CL20" s="263">
        <v>2</v>
      </c>
      <c r="CM20" s="290">
        <v>14.42</v>
      </c>
      <c r="CN20" s="263">
        <v>4.5</v>
      </c>
      <c r="CO20" s="74">
        <f t="shared" si="21"/>
        <v>47.2</v>
      </c>
      <c r="CP20" s="74">
        <f t="shared" si="22"/>
        <v>14.5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</v>
      </c>
      <c r="DL20" s="361">
        <v>13.7</v>
      </c>
      <c r="DM20" s="344"/>
      <c r="DN20" s="344"/>
      <c r="DO20" s="361">
        <v>39.869999999999997</v>
      </c>
      <c r="DP20" s="361">
        <v>13.29</v>
      </c>
      <c r="DQ20" s="355"/>
      <c r="DR20" s="355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44.34</v>
      </c>
      <c r="EH20" s="376">
        <v>11.085000000000001</v>
      </c>
      <c r="EI20" s="87">
        <v>103.09</v>
      </c>
      <c r="EJ20" s="87">
        <v>25.772500000000001</v>
      </c>
      <c r="EK20" s="74">
        <v>128.87</v>
      </c>
      <c r="EL20" s="272">
        <v>32.217500000000001</v>
      </c>
      <c r="EM20" s="377">
        <v>103.09</v>
      </c>
      <c r="EN20" s="377">
        <v>25.772500000000001</v>
      </c>
      <c r="EO20" s="377">
        <v>51.55</v>
      </c>
      <c r="EP20" s="377">
        <v>12.887499999999999</v>
      </c>
      <c r="EQ20" s="74">
        <f t="shared" si="28"/>
        <v>430.94</v>
      </c>
      <c r="ER20" s="74">
        <f t="shared" si="29"/>
        <v>69.075000000000003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72">
        <v>23</v>
      </c>
      <c r="FB20" s="373">
        <v>0</v>
      </c>
      <c r="FC20" s="106">
        <v>24</v>
      </c>
      <c r="FD20" s="261">
        <v>0</v>
      </c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6"/>
        <v>0</v>
      </c>
      <c r="HP20" s="74">
        <f t="shared" si="37"/>
        <v>0</v>
      </c>
      <c r="HQ20" s="290">
        <v>400</v>
      </c>
      <c r="HR20" s="67"/>
      <c r="HS20" s="290"/>
      <c r="HT20" s="74"/>
      <c r="HU20" s="74">
        <f t="shared" si="38"/>
        <v>400</v>
      </c>
      <c r="HV20" s="74">
        <f t="shared" si="39"/>
        <v>0</v>
      </c>
      <c r="HW20" s="74"/>
      <c r="HX20" s="74"/>
      <c r="HY20" s="366">
        <v>4.7</v>
      </c>
      <c r="HZ20" s="366">
        <v>1.175</v>
      </c>
      <c r="IA20" s="89"/>
      <c r="IB20" s="87"/>
      <c r="IC20" s="172">
        <v>10</v>
      </c>
      <c r="ID20" s="263">
        <v>2.5</v>
      </c>
      <c r="IE20" s="184"/>
      <c r="IF20" s="184"/>
      <c r="IG20" s="74">
        <f t="shared" si="40"/>
        <v>14.7</v>
      </c>
      <c r="IH20" s="74">
        <f t="shared" si="41"/>
        <v>3.6749999999999998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83">
        <v>10.31</v>
      </c>
      <c r="JF20" s="383">
        <v>0</v>
      </c>
      <c r="JG20" s="74">
        <f t="shared" si="42"/>
        <v>10.31</v>
      </c>
      <c r="JH20" s="74">
        <f t="shared" si="43"/>
        <v>0</v>
      </c>
      <c r="JI20" s="263"/>
      <c r="JJ20" s="263"/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1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3">
        <v>0</v>
      </c>
      <c r="LM20" s="75">
        <v>24.02</v>
      </c>
      <c r="LN20" s="363">
        <v>0</v>
      </c>
      <c r="LO20" s="75">
        <v>6.5750000000000002</v>
      </c>
      <c r="LP20" s="365">
        <v>0</v>
      </c>
      <c r="LQ20" s="130"/>
      <c r="LR20" s="265"/>
      <c r="LS20" s="265"/>
      <c r="LT20" s="265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5">
        <v>0</v>
      </c>
      <c r="MN20" s="375">
        <v>0</v>
      </c>
      <c r="MO20" s="375">
        <v>0</v>
      </c>
      <c r="MP20" s="375">
        <v>0</v>
      </c>
      <c r="MQ20" s="70">
        <f t="shared" si="61"/>
        <v>0</v>
      </c>
      <c r="MR20" s="70">
        <f t="shared" si="62"/>
        <v>0</v>
      </c>
      <c r="MS20" s="70">
        <v>13.6</v>
      </c>
      <c r="MT20" s="70">
        <v>4.7</v>
      </c>
      <c r="MU20" s="70">
        <f t="shared" si="63"/>
        <v>13.6</v>
      </c>
      <c r="MV20" s="70">
        <f t="shared" si="64"/>
        <v>4.7</v>
      </c>
      <c r="MW20" s="70"/>
      <c r="MX20" s="70"/>
      <c r="MY20" s="70">
        <f t="shared" si="65"/>
        <v>0</v>
      </c>
      <c r="MZ20" s="70">
        <f t="shared" si="66"/>
        <v>0</v>
      </c>
      <c r="NA20" s="296"/>
      <c r="NB20" s="33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1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4">
        <v>0</v>
      </c>
      <c r="OP20" s="264"/>
      <c r="OQ20" s="384">
        <v>0</v>
      </c>
      <c r="OR20" s="264"/>
      <c r="OS20" s="384">
        <v>0</v>
      </c>
      <c r="OT20" s="264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79">
        <v>115</v>
      </c>
      <c r="AL21" s="380">
        <v>34.5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115</v>
      </c>
      <c r="AV21" s="70">
        <f t="shared" si="2"/>
        <v>34.5</v>
      </c>
      <c r="AW21" s="74"/>
      <c r="AX21" s="74"/>
      <c r="AY21" s="270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>
        <v>6.18</v>
      </c>
      <c r="CH21" s="259">
        <v>2</v>
      </c>
      <c r="CI21" s="290">
        <v>20.6</v>
      </c>
      <c r="CJ21" s="259">
        <v>6</v>
      </c>
      <c r="CK21" s="263">
        <v>6</v>
      </c>
      <c r="CL21" s="263">
        <v>2</v>
      </c>
      <c r="CM21" s="290">
        <v>14.42</v>
      </c>
      <c r="CN21" s="263">
        <v>4.5</v>
      </c>
      <c r="CO21" s="74">
        <f t="shared" si="21"/>
        <v>47.2</v>
      </c>
      <c r="CP21" s="74">
        <f t="shared" si="22"/>
        <v>14.5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</v>
      </c>
      <c r="DL21" s="361">
        <v>13.7</v>
      </c>
      <c r="DM21" s="344"/>
      <c r="DN21" s="344"/>
      <c r="DO21" s="361">
        <v>39.869999999999997</v>
      </c>
      <c r="DP21" s="361">
        <v>13.29</v>
      </c>
      <c r="DQ21" s="355"/>
      <c r="DR21" s="355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44.34</v>
      </c>
      <c r="EH21" s="376">
        <v>11.085000000000001</v>
      </c>
      <c r="EI21" s="87">
        <v>103.09</v>
      </c>
      <c r="EJ21" s="87">
        <v>25.772500000000001</v>
      </c>
      <c r="EK21" s="74">
        <v>128.87</v>
      </c>
      <c r="EL21" s="272">
        <v>32.217500000000001</v>
      </c>
      <c r="EM21" s="377">
        <v>103.09</v>
      </c>
      <c r="EN21" s="377">
        <v>25.772500000000001</v>
      </c>
      <c r="EO21" s="377">
        <v>51.55</v>
      </c>
      <c r="EP21" s="377">
        <v>12.887499999999999</v>
      </c>
      <c r="EQ21" s="74">
        <f t="shared" si="28"/>
        <v>430.94</v>
      </c>
      <c r="ER21" s="74">
        <f t="shared" si="29"/>
        <v>69.075000000000003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72">
        <v>23</v>
      </c>
      <c r="FB21" s="373">
        <v>0</v>
      </c>
      <c r="FC21" s="106">
        <v>24</v>
      </c>
      <c r="FD21" s="261">
        <v>0</v>
      </c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6"/>
        <v>0</v>
      </c>
      <c r="HP21" s="74">
        <f t="shared" si="37"/>
        <v>0</v>
      </c>
      <c r="HQ21" s="290">
        <v>400</v>
      </c>
      <c r="HR21" s="67"/>
      <c r="HS21" s="290"/>
      <c r="HT21" s="74"/>
      <c r="HU21" s="74">
        <f t="shared" si="38"/>
        <v>400</v>
      </c>
      <c r="HV21" s="74">
        <f t="shared" si="39"/>
        <v>0</v>
      </c>
      <c r="HW21" s="74"/>
      <c r="HX21" s="74"/>
      <c r="HY21" s="366">
        <v>4.7</v>
      </c>
      <c r="HZ21" s="366">
        <v>1.175</v>
      </c>
      <c r="IA21" s="89"/>
      <c r="IB21" s="87"/>
      <c r="IC21" s="172">
        <v>10</v>
      </c>
      <c r="ID21" s="263">
        <v>2.5</v>
      </c>
      <c r="IE21" s="184"/>
      <c r="IF21" s="184"/>
      <c r="IG21" s="74">
        <f t="shared" si="40"/>
        <v>14.7</v>
      </c>
      <c r="IH21" s="74">
        <f t="shared" si="41"/>
        <v>3.6749999999999998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83">
        <v>10.31</v>
      </c>
      <c r="JF21" s="383">
        <v>0</v>
      </c>
      <c r="JG21" s="74">
        <f t="shared" si="42"/>
        <v>10.31</v>
      </c>
      <c r="JH21" s="74">
        <f t="shared" si="43"/>
        <v>0</v>
      </c>
      <c r="JI21" s="263"/>
      <c r="JJ21" s="263"/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1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3">
        <v>0</v>
      </c>
      <c r="LM21" s="75">
        <v>24.02</v>
      </c>
      <c r="LN21" s="363">
        <v>0</v>
      </c>
      <c r="LO21" s="75">
        <v>6.5750000000000002</v>
      </c>
      <c r="LP21" s="365">
        <v>0</v>
      </c>
      <c r="LQ21" s="130"/>
      <c r="LR21" s="265"/>
      <c r="LS21" s="265"/>
      <c r="LT21" s="265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5">
        <v>0</v>
      </c>
      <c r="MN21" s="375">
        <v>0</v>
      </c>
      <c r="MO21" s="375">
        <v>0</v>
      </c>
      <c r="MP21" s="375">
        <v>0</v>
      </c>
      <c r="MQ21" s="70">
        <f t="shared" si="61"/>
        <v>0</v>
      </c>
      <c r="MR21" s="70">
        <f t="shared" si="62"/>
        <v>0</v>
      </c>
      <c r="MS21" s="70">
        <v>13.6</v>
      </c>
      <c r="MT21" s="70">
        <v>4.7</v>
      </c>
      <c r="MU21" s="70">
        <f t="shared" si="63"/>
        <v>13.6</v>
      </c>
      <c r="MV21" s="70">
        <f t="shared" si="64"/>
        <v>4.7</v>
      </c>
      <c r="MW21" s="70"/>
      <c r="MX21" s="70"/>
      <c r="MY21" s="70">
        <f t="shared" si="65"/>
        <v>0</v>
      </c>
      <c r="MZ21" s="70">
        <f t="shared" si="66"/>
        <v>0</v>
      </c>
      <c r="NA21" s="296"/>
      <c r="NB21" s="33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1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4">
        <v>0</v>
      </c>
      <c r="OP21" s="264"/>
      <c r="OQ21" s="384">
        <v>0</v>
      </c>
      <c r="OR21" s="264"/>
      <c r="OS21" s="384">
        <v>0</v>
      </c>
      <c r="OT21" s="264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79">
        <v>115</v>
      </c>
      <c r="AL22" s="380">
        <v>34.5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115</v>
      </c>
      <c r="AV22" s="70">
        <f t="shared" si="2"/>
        <v>34.5</v>
      </c>
      <c r="AW22" s="74"/>
      <c r="AX22" s="74"/>
      <c r="AY22" s="270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>
        <v>6.18</v>
      </c>
      <c r="CH22" s="259">
        <v>2</v>
      </c>
      <c r="CI22" s="290">
        <v>20.6</v>
      </c>
      <c r="CJ22" s="259">
        <v>6</v>
      </c>
      <c r="CK22" s="263">
        <v>6</v>
      </c>
      <c r="CL22" s="263">
        <v>2</v>
      </c>
      <c r="CM22" s="290">
        <v>14.42</v>
      </c>
      <c r="CN22" s="263">
        <v>4.5</v>
      </c>
      <c r="CO22" s="74">
        <f t="shared" si="21"/>
        <v>47.2</v>
      </c>
      <c r="CP22" s="74">
        <f t="shared" si="22"/>
        <v>14.5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</v>
      </c>
      <c r="DL22" s="361">
        <v>13.7</v>
      </c>
      <c r="DM22" s="344"/>
      <c r="DN22" s="344"/>
      <c r="DO22" s="361">
        <v>39.869999999999997</v>
      </c>
      <c r="DP22" s="361">
        <v>13.29</v>
      </c>
      <c r="DQ22" s="355"/>
      <c r="DR22" s="355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44.34</v>
      </c>
      <c r="EH22" s="376">
        <v>11.085000000000001</v>
      </c>
      <c r="EI22" s="87">
        <v>103.09</v>
      </c>
      <c r="EJ22" s="87">
        <v>25.772500000000001</v>
      </c>
      <c r="EK22" s="74">
        <v>128.87</v>
      </c>
      <c r="EL22" s="272">
        <v>32.217500000000001</v>
      </c>
      <c r="EM22" s="377">
        <v>103.09</v>
      </c>
      <c r="EN22" s="377">
        <v>25.772500000000001</v>
      </c>
      <c r="EO22" s="377">
        <v>51.55</v>
      </c>
      <c r="EP22" s="377">
        <v>12.887499999999999</v>
      </c>
      <c r="EQ22" s="74">
        <f t="shared" si="28"/>
        <v>430.94</v>
      </c>
      <c r="ER22" s="74">
        <f t="shared" si="29"/>
        <v>69.075000000000003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72">
        <v>23</v>
      </c>
      <c r="FB22" s="373">
        <v>0</v>
      </c>
      <c r="FC22" s="106">
        <v>24</v>
      </c>
      <c r="FD22" s="261">
        <v>0</v>
      </c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6"/>
        <v>0</v>
      </c>
      <c r="HP22" s="74">
        <f t="shared" si="37"/>
        <v>0</v>
      </c>
      <c r="HQ22" s="290">
        <v>400</v>
      </c>
      <c r="HR22" s="67"/>
      <c r="HS22" s="290"/>
      <c r="HT22" s="74"/>
      <c r="HU22" s="74">
        <f t="shared" si="38"/>
        <v>400</v>
      </c>
      <c r="HV22" s="74">
        <f t="shared" si="39"/>
        <v>0</v>
      </c>
      <c r="HW22" s="74"/>
      <c r="HX22" s="74"/>
      <c r="HY22" s="366">
        <v>4.7</v>
      </c>
      <c r="HZ22" s="366">
        <v>1.175</v>
      </c>
      <c r="IA22" s="89"/>
      <c r="IB22" s="87"/>
      <c r="IC22" s="172">
        <v>10</v>
      </c>
      <c r="ID22" s="263">
        <v>2.5</v>
      </c>
      <c r="IE22" s="184"/>
      <c r="IF22" s="184"/>
      <c r="IG22" s="74">
        <f t="shared" si="40"/>
        <v>14.7</v>
      </c>
      <c r="IH22" s="74">
        <f t="shared" si="41"/>
        <v>3.6749999999999998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83">
        <v>10.31</v>
      </c>
      <c r="JF22" s="383">
        <v>0</v>
      </c>
      <c r="JG22" s="74">
        <f t="shared" si="42"/>
        <v>10.31</v>
      </c>
      <c r="JH22" s="74">
        <f t="shared" si="43"/>
        <v>0</v>
      </c>
      <c r="JI22" s="263"/>
      <c r="JJ22" s="263"/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1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3">
        <v>0</v>
      </c>
      <c r="LM22" s="75">
        <v>24.02</v>
      </c>
      <c r="LN22" s="363">
        <v>0</v>
      </c>
      <c r="LO22" s="75">
        <v>6.5750000000000002</v>
      </c>
      <c r="LP22" s="365">
        <v>0</v>
      </c>
      <c r="LQ22" s="130"/>
      <c r="LR22" s="265"/>
      <c r="LS22" s="265"/>
      <c r="LT22" s="265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5">
        <v>0</v>
      </c>
      <c r="MN22" s="375">
        <v>0</v>
      </c>
      <c r="MO22" s="375">
        <v>0</v>
      </c>
      <c r="MP22" s="375">
        <v>0</v>
      </c>
      <c r="MQ22" s="70">
        <f t="shared" si="61"/>
        <v>0</v>
      </c>
      <c r="MR22" s="70">
        <f t="shared" si="62"/>
        <v>0</v>
      </c>
      <c r="MS22" s="70">
        <v>13.6</v>
      </c>
      <c r="MT22" s="70">
        <v>4.7</v>
      </c>
      <c r="MU22" s="70">
        <f t="shared" si="63"/>
        <v>13.6</v>
      </c>
      <c r="MV22" s="70">
        <f t="shared" si="64"/>
        <v>4.7</v>
      </c>
      <c r="MW22" s="70"/>
      <c r="MX22" s="70"/>
      <c r="MY22" s="70">
        <f t="shared" si="65"/>
        <v>0</v>
      </c>
      <c r="MZ22" s="70">
        <f t="shared" si="66"/>
        <v>0</v>
      </c>
      <c r="NA22" s="296"/>
      <c r="NB22" s="33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1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4">
        <v>0</v>
      </c>
      <c r="OP22" s="264"/>
      <c r="OQ22" s="384">
        <v>0</v>
      </c>
      <c r="OR22" s="264"/>
      <c r="OS22" s="384">
        <v>0</v>
      </c>
      <c r="OT22" s="264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79">
        <v>115</v>
      </c>
      <c r="AL23" s="380">
        <v>34.5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115</v>
      </c>
      <c r="AV23" s="70">
        <f t="shared" si="2"/>
        <v>34.5</v>
      </c>
      <c r="AW23" s="74"/>
      <c r="AX23" s="74"/>
      <c r="AY23" s="270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>
        <v>6.18</v>
      </c>
      <c r="CH23" s="259">
        <v>2</v>
      </c>
      <c r="CI23" s="290">
        <v>20.6</v>
      </c>
      <c r="CJ23" s="259">
        <v>6</v>
      </c>
      <c r="CK23" s="263">
        <v>6</v>
      </c>
      <c r="CL23" s="263">
        <v>2</v>
      </c>
      <c r="CM23" s="290">
        <v>14.42</v>
      </c>
      <c r="CN23" s="263">
        <v>4.5</v>
      </c>
      <c r="CO23" s="74">
        <f t="shared" si="21"/>
        <v>47.2</v>
      </c>
      <c r="CP23" s="74">
        <f t="shared" si="22"/>
        <v>14.5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</v>
      </c>
      <c r="DL23" s="361">
        <v>13.7</v>
      </c>
      <c r="DM23" s="344"/>
      <c r="DN23" s="344"/>
      <c r="DO23" s="361">
        <v>39.869999999999997</v>
      </c>
      <c r="DP23" s="361">
        <v>13.29</v>
      </c>
      <c r="DQ23" s="355"/>
      <c r="DR23" s="355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44.34</v>
      </c>
      <c r="EH23" s="376">
        <v>11.085000000000001</v>
      </c>
      <c r="EI23" s="87">
        <v>103.09</v>
      </c>
      <c r="EJ23" s="87">
        <v>25.772500000000001</v>
      </c>
      <c r="EK23" s="74">
        <v>128.87</v>
      </c>
      <c r="EL23" s="272">
        <v>32.217500000000001</v>
      </c>
      <c r="EM23" s="377">
        <v>103.09</v>
      </c>
      <c r="EN23" s="377">
        <v>25.772500000000001</v>
      </c>
      <c r="EO23" s="377">
        <v>51.55</v>
      </c>
      <c r="EP23" s="377">
        <v>12.887499999999999</v>
      </c>
      <c r="EQ23" s="74">
        <f t="shared" si="28"/>
        <v>430.94</v>
      </c>
      <c r="ER23" s="74">
        <f t="shared" si="29"/>
        <v>69.075000000000003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72">
        <v>23</v>
      </c>
      <c r="FB23" s="373">
        <v>0</v>
      </c>
      <c r="FC23" s="106">
        <v>24</v>
      </c>
      <c r="FD23" s="261">
        <v>0</v>
      </c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6"/>
        <v>0</v>
      </c>
      <c r="HP23" s="74">
        <f t="shared" si="37"/>
        <v>0</v>
      </c>
      <c r="HQ23" s="290">
        <v>400</v>
      </c>
      <c r="HR23" s="67"/>
      <c r="HS23" s="290"/>
      <c r="HT23" s="74"/>
      <c r="HU23" s="74">
        <f t="shared" si="38"/>
        <v>400</v>
      </c>
      <c r="HV23" s="74">
        <f t="shared" si="39"/>
        <v>0</v>
      </c>
      <c r="HW23" s="74"/>
      <c r="HX23" s="74"/>
      <c r="HY23" s="367">
        <v>4.7</v>
      </c>
      <c r="HZ23" s="367">
        <v>1.175</v>
      </c>
      <c r="IA23" s="89"/>
      <c r="IB23" s="87"/>
      <c r="IC23" s="172">
        <v>10</v>
      </c>
      <c r="ID23" s="263">
        <v>2.5</v>
      </c>
      <c r="IE23" s="184"/>
      <c r="IF23" s="184"/>
      <c r="IG23" s="74">
        <f t="shared" si="40"/>
        <v>14.7</v>
      </c>
      <c r="IH23" s="74">
        <f t="shared" si="41"/>
        <v>3.6749999999999998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83">
        <v>10.31</v>
      </c>
      <c r="JF23" s="383">
        <v>0</v>
      </c>
      <c r="JG23" s="74">
        <f t="shared" si="42"/>
        <v>10.31</v>
      </c>
      <c r="JH23" s="74">
        <f t="shared" si="43"/>
        <v>0</v>
      </c>
      <c r="JI23" s="263"/>
      <c r="JJ23" s="263"/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1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3">
        <v>0</v>
      </c>
      <c r="LM23" s="75">
        <v>24.02</v>
      </c>
      <c r="LN23" s="363">
        <v>0</v>
      </c>
      <c r="LO23" s="75">
        <v>6.5750000000000002</v>
      </c>
      <c r="LP23" s="365">
        <v>0</v>
      </c>
      <c r="LQ23" s="130"/>
      <c r="LR23" s="265"/>
      <c r="LS23" s="265"/>
      <c r="LT23" s="265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5">
        <v>0</v>
      </c>
      <c r="MN23" s="375">
        <v>0</v>
      </c>
      <c r="MO23" s="375">
        <v>0</v>
      </c>
      <c r="MP23" s="375">
        <v>0</v>
      </c>
      <c r="MQ23" s="70">
        <f t="shared" si="61"/>
        <v>0</v>
      </c>
      <c r="MR23" s="70">
        <f t="shared" si="62"/>
        <v>0</v>
      </c>
      <c r="MS23" s="70">
        <v>13.6</v>
      </c>
      <c r="MT23" s="70">
        <v>4.7</v>
      </c>
      <c r="MU23" s="70">
        <f t="shared" si="63"/>
        <v>13.6</v>
      </c>
      <c r="MV23" s="70">
        <f t="shared" si="64"/>
        <v>4.7</v>
      </c>
      <c r="MW23" s="70"/>
      <c r="MX23" s="70"/>
      <c r="MY23" s="70">
        <f t="shared" si="65"/>
        <v>0</v>
      </c>
      <c r="MZ23" s="70">
        <f t="shared" si="66"/>
        <v>0</v>
      </c>
      <c r="NA23" s="296"/>
      <c r="NB23" s="33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1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4">
        <v>0</v>
      </c>
      <c r="OP23" s="264"/>
      <c r="OQ23" s="384">
        <v>0</v>
      </c>
      <c r="OR23" s="264"/>
      <c r="OS23" s="384">
        <v>0</v>
      </c>
      <c r="OT23" s="264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79">
        <v>115</v>
      </c>
      <c r="AL24" s="380">
        <v>34.5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115</v>
      </c>
      <c r="AV24" s="70">
        <f t="shared" si="2"/>
        <v>34.5</v>
      </c>
      <c r="AW24" s="74"/>
      <c r="AX24" s="74"/>
      <c r="AY24" s="270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>
        <v>6.18</v>
      </c>
      <c r="CH24" s="259">
        <v>2</v>
      </c>
      <c r="CI24" s="290">
        <v>20.6</v>
      </c>
      <c r="CJ24" s="259">
        <v>6</v>
      </c>
      <c r="CK24" s="263">
        <v>6</v>
      </c>
      <c r="CL24" s="263">
        <v>2</v>
      </c>
      <c r="CM24" s="290">
        <v>14.42</v>
      </c>
      <c r="CN24" s="263">
        <v>4.5</v>
      </c>
      <c r="CO24" s="74">
        <f t="shared" si="21"/>
        <v>47.2</v>
      </c>
      <c r="CP24" s="74">
        <f t="shared" si="22"/>
        <v>14.5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</v>
      </c>
      <c r="DL24" s="361">
        <v>13.7</v>
      </c>
      <c r="DM24" s="344"/>
      <c r="DN24" s="344"/>
      <c r="DO24" s="361">
        <v>39.869999999999997</v>
      </c>
      <c r="DP24" s="361">
        <v>13.29</v>
      </c>
      <c r="DQ24" s="355"/>
      <c r="DR24" s="355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44.34</v>
      </c>
      <c r="EH24" s="376">
        <v>11.085000000000001</v>
      </c>
      <c r="EI24" s="87">
        <v>103.09</v>
      </c>
      <c r="EJ24" s="87">
        <v>25.772500000000001</v>
      </c>
      <c r="EK24" s="74">
        <v>128.87</v>
      </c>
      <c r="EL24" s="272">
        <v>32.217500000000001</v>
      </c>
      <c r="EM24" s="377">
        <v>103.09</v>
      </c>
      <c r="EN24" s="377">
        <v>25.772500000000001</v>
      </c>
      <c r="EO24" s="377">
        <v>51.55</v>
      </c>
      <c r="EP24" s="377">
        <v>12.887499999999999</v>
      </c>
      <c r="EQ24" s="74">
        <f t="shared" si="28"/>
        <v>430.94</v>
      </c>
      <c r="ER24" s="74">
        <f t="shared" si="29"/>
        <v>69.075000000000003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72">
        <v>23</v>
      </c>
      <c r="FB24" s="373">
        <v>0</v>
      </c>
      <c r="FC24" s="106">
        <v>24</v>
      </c>
      <c r="FD24" s="261">
        <v>0</v>
      </c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6"/>
        <v>0</v>
      </c>
      <c r="HP24" s="74">
        <f t="shared" si="37"/>
        <v>0</v>
      </c>
      <c r="HQ24" s="290">
        <v>400</v>
      </c>
      <c r="HR24" s="67"/>
      <c r="HS24" s="290"/>
      <c r="HT24" s="74"/>
      <c r="HU24" s="74">
        <f t="shared" si="38"/>
        <v>400</v>
      </c>
      <c r="HV24" s="74">
        <f t="shared" si="39"/>
        <v>0</v>
      </c>
      <c r="HW24" s="74"/>
      <c r="HX24" s="74"/>
      <c r="HY24" s="366">
        <v>4.7</v>
      </c>
      <c r="HZ24" s="366">
        <v>1.175</v>
      </c>
      <c r="IA24" s="89"/>
      <c r="IB24" s="87"/>
      <c r="IC24" s="172">
        <v>10</v>
      </c>
      <c r="ID24" s="263">
        <v>2.5</v>
      </c>
      <c r="IE24" s="184"/>
      <c r="IF24" s="184"/>
      <c r="IG24" s="74">
        <f t="shared" si="40"/>
        <v>14.7</v>
      </c>
      <c r="IH24" s="74">
        <f t="shared" si="41"/>
        <v>3.6749999999999998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83">
        <v>10.31</v>
      </c>
      <c r="JF24" s="383">
        <v>0</v>
      </c>
      <c r="JG24" s="74">
        <f t="shared" si="42"/>
        <v>10.31</v>
      </c>
      <c r="JH24" s="74">
        <f t="shared" si="43"/>
        <v>0</v>
      </c>
      <c r="JI24" s="263"/>
      <c r="JJ24" s="263"/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1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3">
        <v>0</v>
      </c>
      <c r="LM24" s="75">
        <v>24.02</v>
      </c>
      <c r="LN24" s="363">
        <v>0</v>
      </c>
      <c r="LO24" s="75">
        <v>6.5750000000000002</v>
      </c>
      <c r="LP24" s="365">
        <v>0</v>
      </c>
      <c r="LQ24" s="130"/>
      <c r="LR24" s="265"/>
      <c r="LS24" s="265"/>
      <c r="LT24" s="265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5">
        <v>0</v>
      </c>
      <c r="MN24" s="375">
        <v>0</v>
      </c>
      <c r="MO24" s="375">
        <v>0</v>
      </c>
      <c r="MP24" s="375">
        <v>0</v>
      </c>
      <c r="MQ24" s="70">
        <f t="shared" si="61"/>
        <v>0</v>
      </c>
      <c r="MR24" s="70">
        <f t="shared" si="62"/>
        <v>0</v>
      </c>
      <c r="MS24" s="70">
        <v>13.6</v>
      </c>
      <c r="MT24" s="70">
        <v>4.7</v>
      </c>
      <c r="MU24" s="70">
        <f t="shared" si="63"/>
        <v>13.6</v>
      </c>
      <c r="MV24" s="70">
        <f t="shared" si="64"/>
        <v>4.7</v>
      </c>
      <c r="MW24" s="70"/>
      <c r="MX24" s="70"/>
      <c r="MY24" s="70">
        <f t="shared" si="65"/>
        <v>0</v>
      </c>
      <c r="MZ24" s="70">
        <f t="shared" si="66"/>
        <v>0</v>
      </c>
      <c r="NA24" s="296"/>
      <c r="NB24" s="33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1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4">
        <v>0</v>
      </c>
      <c r="OP24" s="264"/>
      <c r="OQ24" s="384">
        <v>0</v>
      </c>
      <c r="OR24" s="264"/>
      <c r="OS24" s="384">
        <v>0</v>
      </c>
      <c r="OT24" s="264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79">
        <v>115</v>
      </c>
      <c r="AL25" s="380">
        <v>34.5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115</v>
      </c>
      <c r="AV25" s="70">
        <f t="shared" si="2"/>
        <v>34.5</v>
      </c>
      <c r="AW25" s="74"/>
      <c r="AX25" s="74"/>
      <c r="AY25" s="270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>
        <v>6.18</v>
      </c>
      <c r="CH25" s="259">
        <v>2</v>
      </c>
      <c r="CI25" s="290">
        <v>20.6</v>
      </c>
      <c r="CJ25" s="259">
        <v>6</v>
      </c>
      <c r="CK25" s="263">
        <v>6</v>
      </c>
      <c r="CL25" s="263">
        <v>2</v>
      </c>
      <c r="CM25" s="290">
        <v>14.42</v>
      </c>
      <c r="CN25" s="263">
        <v>4.5</v>
      </c>
      <c r="CO25" s="74">
        <f t="shared" si="21"/>
        <v>47.2</v>
      </c>
      <c r="CP25" s="74">
        <f t="shared" si="22"/>
        <v>14.5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41.1</v>
      </c>
      <c r="DL25" s="361">
        <v>13.7</v>
      </c>
      <c r="DM25" s="344"/>
      <c r="DN25" s="344"/>
      <c r="DO25" s="361">
        <v>39.869999999999997</v>
      </c>
      <c r="DP25" s="361">
        <v>13.29</v>
      </c>
      <c r="DQ25" s="355"/>
      <c r="DR25" s="355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44.34</v>
      </c>
      <c r="EH25" s="376">
        <v>11.085000000000001</v>
      </c>
      <c r="EI25" s="87">
        <v>103.09</v>
      </c>
      <c r="EJ25" s="87">
        <v>25.772500000000001</v>
      </c>
      <c r="EK25" s="74">
        <v>128.87</v>
      </c>
      <c r="EL25" s="272">
        <v>32.217500000000001</v>
      </c>
      <c r="EM25" s="377">
        <v>103.09</v>
      </c>
      <c r="EN25" s="377">
        <v>25.772500000000001</v>
      </c>
      <c r="EO25" s="377">
        <v>51.55</v>
      </c>
      <c r="EP25" s="377">
        <v>12.887499999999999</v>
      </c>
      <c r="EQ25" s="74">
        <f t="shared" si="28"/>
        <v>430.94</v>
      </c>
      <c r="ER25" s="74">
        <f t="shared" si="29"/>
        <v>69.075000000000003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72">
        <v>23</v>
      </c>
      <c r="FB25" s="373">
        <v>0</v>
      </c>
      <c r="FC25" s="106">
        <v>24</v>
      </c>
      <c r="FD25" s="261">
        <v>0</v>
      </c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6"/>
        <v>0</v>
      </c>
      <c r="HP25" s="74">
        <f t="shared" si="37"/>
        <v>0</v>
      </c>
      <c r="HQ25" s="290">
        <v>400</v>
      </c>
      <c r="HR25" s="67"/>
      <c r="HS25" s="290"/>
      <c r="HT25" s="74"/>
      <c r="HU25" s="74">
        <f t="shared" si="38"/>
        <v>400</v>
      </c>
      <c r="HV25" s="74">
        <f t="shared" si="39"/>
        <v>0</v>
      </c>
      <c r="HW25" s="74"/>
      <c r="HX25" s="74"/>
      <c r="HY25" s="366">
        <v>4.7</v>
      </c>
      <c r="HZ25" s="366">
        <v>1.175</v>
      </c>
      <c r="IA25" s="89"/>
      <c r="IB25" s="87"/>
      <c r="IC25" s="172">
        <v>10</v>
      </c>
      <c r="ID25" s="263">
        <v>2.5</v>
      </c>
      <c r="IE25" s="184"/>
      <c r="IF25" s="184"/>
      <c r="IG25" s="74">
        <f t="shared" si="40"/>
        <v>14.7</v>
      </c>
      <c r="IH25" s="74">
        <f t="shared" si="41"/>
        <v>3.6749999999999998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83">
        <v>10.31</v>
      </c>
      <c r="JF25" s="383">
        <v>0</v>
      </c>
      <c r="JG25" s="74">
        <f t="shared" si="42"/>
        <v>10.31</v>
      </c>
      <c r="JH25" s="74">
        <f t="shared" si="43"/>
        <v>0</v>
      </c>
      <c r="JI25" s="263"/>
      <c r="JJ25" s="263"/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1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3">
        <v>0</v>
      </c>
      <c r="LM25" s="75">
        <v>24.02</v>
      </c>
      <c r="LN25" s="363">
        <v>0</v>
      </c>
      <c r="LO25" s="75">
        <v>6.5750000000000002</v>
      </c>
      <c r="LP25" s="365">
        <v>0</v>
      </c>
      <c r="LQ25" s="130"/>
      <c r="LR25" s="265"/>
      <c r="LS25" s="265"/>
      <c r="LT25" s="265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5">
        <v>0</v>
      </c>
      <c r="MN25" s="375">
        <v>0</v>
      </c>
      <c r="MO25" s="375">
        <v>0</v>
      </c>
      <c r="MP25" s="375">
        <v>0</v>
      </c>
      <c r="MQ25" s="70">
        <f t="shared" si="61"/>
        <v>0</v>
      </c>
      <c r="MR25" s="70">
        <f t="shared" si="62"/>
        <v>0</v>
      </c>
      <c r="MS25" s="70">
        <v>13.6</v>
      </c>
      <c r="MT25" s="70">
        <v>4.7</v>
      </c>
      <c r="MU25" s="70">
        <f t="shared" si="63"/>
        <v>13.6</v>
      </c>
      <c r="MV25" s="70">
        <f t="shared" si="64"/>
        <v>4.7</v>
      </c>
      <c r="MW25" s="70"/>
      <c r="MX25" s="70"/>
      <c r="MY25" s="70">
        <f t="shared" si="65"/>
        <v>0</v>
      </c>
      <c r="MZ25" s="70">
        <f t="shared" si="66"/>
        <v>0</v>
      </c>
      <c r="NA25" s="296"/>
      <c r="NB25" s="33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1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4">
        <v>0</v>
      </c>
      <c r="OP25" s="264"/>
      <c r="OQ25" s="384">
        <v>0</v>
      </c>
      <c r="OR25" s="264"/>
      <c r="OS25" s="384">
        <v>0</v>
      </c>
      <c r="OT25" s="264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79">
        <v>115</v>
      </c>
      <c r="AL26" s="380">
        <v>34.5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115</v>
      </c>
      <c r="AV26" s="70">
        <f t="shared" si="2"/>
        <v>34.5</v>
      </c>
      <c r="AW26" s="74"/>
      <c r="AX26" s="74"/>
      <c r="AY26" s="270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>
        <v>6.18</v>
      </c>
      <c r="CH26" s="259">
        <v>2</v>
      </c>
      <c r="CI26" s="290">
        <v>20.6</v>
      </c>
      <c r="CJ26" s="259">
        <v>6</v>
      </c>
      <c r="CK26" s="263">
        <v>6</v>
      </c>
      <c r="CL26" s="263">
        <v>2</v>
      </c>
      <c r="CM26" s="290">
        <v>14.42</v>
      </c>
      <c r="CN26" s="263">
        <v>4.5</v>
      </c>
      <c r="CO26" s="74">
        <f t="shared" si="21"/>
        <v>47.2</v>
      </c>
      <c r="CP26" s="74">
        <f t="shared" si="22"/>
        <v>14.5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41.1</v>
      </c>
      <c r="DL26" s="361">
        <v>13.7</v>
      </c>
      <c r="DM26" s="344"/>
      <c r="DN26" s="344"/>
      <c r="DO26" s="361">
        <v>39.869999999999997</v>
      </c>
      <c r="DP26" s="361">
        <v>13.29</v>
      </c>
      <c r="DQ26" s="355"/>
      <c r="DR26" s="355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44.34</v>
      </c>
      <c r="EH26" s="376">
        <v>11.085000000000001</v>
      </c>
      <c r="EI26" s="87">
        <v>103.09</v>
      </c>
      <c r="EJ26" s="87">
        <v>25.772500000000001</v>
      </c>
      <c r="EK26" s="74">
        <v>128.87</v>
      </c>
      <c r="EL26" s="272">
        <v>32.217500000000001</v>
      </c>
      <c r="EM26" s="377">
        <v>103.09</v>
      </c>
      <c r="EN26" s="377">
        <v>25.772500000000001</v>
      </c>
      <c r="EO26" s="377">
        <v>51.55</v>
      </c>
      <c r="EP26" s="377">
        <v>12.887499999999999</v>
      </c>
      <c r="EQ26" s="74">
        <f t="shared" si="28"/>
        <v>430.94</v>
      </c>
      <c r="ER26" s="74">
        <f t="shared" si="29"/>
        <v>69.075000000000003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72">
        <v>23</v>
      </c>
      <c r="FB26" s="373">
        <v>0</v>
      </c>
      <c r="FC26" s="106">
        <v>24</v>
      </c>
      <c r="FD26" s="261">
        <v>0</v>
      </c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6"/>
        <v>0</v>
      </c>
      <c r="HP26" s="74">
        <f t="shared" si="37"/>
        <v>0</v>
      </c>
      <c r="HQ26" s="290">
        <v>400</v>
      </c>
      <c r="HR26" s="67"/>
      <c r="HS26" s="290"/>
      <c r="HT26" s="74"/>
      <c r="HU26" s="74">
        <f t="shared" si="38"/>
        <v>400</v>
      </c>
      <c r="HV26" s="74">
        <f t="shared" si="39"/>
        <v>0</v>
      </c>
      <c r="HW26" s="74"/>
      <c r="HX26" s="74"/>
      <c r="HY26" s="366">
        <v>4.7</v>
      </c>
      <c r="HZ26" s="366">
        <v>1.175</v>
      </c>
      <c r="IA26" s="89"/>
      <c r="IB26" s="87"/>
      <c r="IC26" s="172">
        <v>10</v>
      </c>
      <c r="ID26" s="263">
        <v>2.5</v>
      </c>
      <c r="IE26" s="184"/>
      <c r="IF26" s="184"/>
      <c r="IG26" s="74">
        <f t="shared" si="40"/>
        <v>14.7</v>
      </c>
      <c r="IH26" s="74">
        <f t="shared" si="41"/>
        <v>3.6749999999999998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83">
        <v>10.31</v>
      </c>
      <c r="JF26" s="383">
        <v>0</v>
      </c>
      <c r="JG26" s="74">
        <f t="shared" si="42"/>
        <v>10.31</v>
      </c>
      <c r="JH26" s="74">
        <f t="shared" si="43"/>
        <v>0</v>
      </c>
      <c r="JI26" s="263"/>
      <c r="JJ26" s="263"/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1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3">
        <v>0</v>
      </c>
      <c r="LM26" s="75">
        <v>24.02</v>
      </c>
      <c r="LN26" s="363">
        <v>0</v>
      </c>
      <c r="LO26" s="75">
        <v>6.5750000000000002</v>
      </c>
      <c r="LP26" s="365">
        <v>0</v>
      </c>
      <c r="LQ26" s="130"/>
      <c r="LR26" s="265"/>
      <c r="LS26" s="265"/>
      <c r="LT26" s="265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5">
        <v>0</v>
      </c>
      <c r="MN26" s="375">
        <v>0</v>
      </c>
      <c r="MO26" s="375">
        <v>0</v>
      </c>
      <c r="MP26" s="375">
        <v>0</v>
      </c>
      <c r="MQ26" s="70">
        <f t="shared" si="61"/>
        <v>0</v>
      </c>
      <c r="MR26" s="70">
        <f t="shared" si="62"/>
        <v>0</v>
      </c>
      <c r="MS26" s="70">
        <v>13.6</v>
      </c>
      <c r="MT26" s="70">
        <v>4.7</v>
      </c>
      <c r="MU26" s="70">
        <f t="shared" si="63"/>
        <v>13.6</v>
      </c>
      <c r="MV26" s="70">
        <f t="shared" si="64"/>
        <v>4.7</v>
      </c>
      <c r="MW26" s="70"/>
      <c r="MX26" s="70"/>
      <c r="MY26" s="70">
        <f t="shared" si="65"/>
        <v>0</v>
      </c>
      <c r="MZ26" s="70">
        <f t="shared" si="66"/>
        <v>0</v>
      </c>
      <c r="NA26" s="296"/>
      <c r="NB26" s="33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1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4">
        <v>0</v>
      </c>
      <c r="OP26" s="264"/>
      <c r="OQ26" s="384">
        <v>0</v>
      </c>
      <c r="OR26" s="264"/>
      <c r="OS26" s="384">
        <v>0</v>
      </c>
      <c r="OT26" s="264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79">
        <v>115</v>
      </c>
      <c r="AL27" s="380">
        <v>34.5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115</v>
      </c>
      <c r="AV27" s="70">
        <f t="shared" si="2"/>
        <v>34.5</v>
      </c>
      <c r="AW27" s="74"/>
      <c r="AX27" s="74"/>
      <c r="AY27" s="270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>
        <v>6.18</v>
      </c>
      <c r="CH27" s="259">
        <v>2</v>
      </c>
      <c r="CI27" s="290">
        <v>20.6</v>
      </c>
      <c r="CJ27" s="259">
        <v>6</v>
      </c>
      <c r="CK27" s="263">
        <v>6</v>
      </c>
      <c r="CL27" s="263">
        <v>2</v>
      </c>
      <c r="CM27" s="290">
        <v>14.42</v>
      </c>
      <c r="CN27" s="263">
        <v>4.5</v>
      </c>
      <c r="CO27" s="74">
        <f t="shared" si="21"/>
        <v>47.2</v>
      </c>
      <c r="CP27" s="74">
        <f t="shared" si="22"/>
        <v>14.5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41.1</v>
      </c>
      <c r="DL27" s="361">
        <v>13.7</v>
      </c>
      <c r="DM27" s="344"/>
      <c r="DN27" s="344"/>
      <c r="DO27" s="361">
        <v>39.869999999999997</v>
      </c>
      <c r="DP27" s="361">
        <v>13.29</v>
      </c>
      <c r="DQ27" s="355"/>
      <c r="DR27" s="355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44.34</v>
      </c>
      <c r="EH27" s="376">
        <v>11.085000000000001</v>
      </c>
      <c r="EI27" s="87">
        <v>103.09</v>
      </c>
      <c r="EJ27" s="87">
        <v>25.772500000000001</v>
      </c>
      <c r="EK27" s="74">
        <v>128.87</v>
      </c>
      <c r="EL27" s="272">
        <v>32.217500000000001</v>
      </c>
      <c r="EM27" s="377">
        <v>103.09</v>
      </c>
      <c r="EN27" s="377">
        <v>25.772500000000001</v>
      </c>
      <c r="EO27" s="377">
        <v>51.55</v>
      </c>
      <c r="EP27" s="377">
        <v>12.887499999999999</v>
      </c>
      <c r="EQ27" s="74">
        <f t="shared" si="28"/>
        <v>430.94</v>
      </c>
      <c r="ER27" s="74">
        <f t="shared" si="29"/>
        <v>69.075000000000003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72">
        <v>23</v>
      </c>
      <c r="FB27" s="373">
        <v>0</v>
      </c>
      <c r="FC27" s="106">
        <v>24</v>
      </c>
      <c r="FD27" s="261">
        <v>0</v>
      </c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6"/>
        <v>0</v>
      </c>
      <c r="HP27" s="74">
        <f t="shared" si="37"/>
        <v>0</v>
      </c>
      <c r="HQ27" s="290">
        <v>400</v>
      </c>
      <c r="HR27" s="67"/>
      <c r="HS27" s="290"/>
      <c r="HT27" s="74"/>
      <c r="HU27" s="74">
        <f t="shared" si="38"/>
        <v>400</v>
      </c>
      <c r="HV27" s="74">
        <f t="shared" si="39"/>
        <v>0</v>
      </c>
      <c r="HW27" s="74"/>
      <c r="HX27" s="74"/>
      <c r="HY27" s="366">
        <v>4.7</v>
      </c>
      <c r="HZ27" s="366">
        <v>1.175</v>
      </c>
      <c r="IA27" s="89"/>
      <c r="IB27" s="87"/>
      <c r="IC27" s="172">
        <v>10</v>
      </c>
      <c r="ID27" s="263">
        <v>2.5</v>
      </c>
      <c r="IE27" s="184"/>
      <c r="IF27" s="184"/>
      <c r="IG27" s="74">
        <f t="shared" si="40"/>
        <v>14.7</v>
      </c>
      <c r="IH27" s="74">
        <f t="shared" si="41"/>
        <v>3.6749999999999998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83">
        <v>10.31</v>
      </c>
      <c r="JF27" s="383">
        <v>0</v>
      </c>
      <c r="JG27" s="74">
        <f t="shared" si="42"/>
        <v>10.31</v>
      </c>
      <c r="JH27" s="74">
        <f t="shared" si="43"/>
        <v>0</v>
      </c>
      <c r="JI27" s="263"/>
      <c r="JJ27" s="263"/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0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3">
        <v>0</v>
      </c>
      <c r="LM27" s="75">
        <v>24.02</v>
      </c>
      <c r="LN27" s="363">
        <v>0</v>
      </c>
      <c r="LO27" s="75">
        <v>6.5750000000000002</v>
      </c>
      <c r="LP27" s="365">
        <v>0</v>
      </c>
      <c r="LQ27" s="130"/>
      <c r="LR27" s="265"/>
      <c r="LS27" s="265"/>
      <c r="LT27" s="265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5">
        <v>0</v>
      </c>
      <c r="MN27" s="375">
        <v>0</v>
      </c>
      <c r="MO27" s="375">
        <v>0</v>
      </c>
      <c r="MP27" s="375">
        <v>0</v>
      </c>
      <c r="MQ27" s="70">
        <f t="shared" si="61"/>
        <v>0</v>
      </c>
      <c r="MR27" s="70">
        <f t="shared" si="62"/>
        <v>0</v>
      </c>
      <c r="MS27" s="70">
        <v>13.6</v>
      </c>
      <c r="MT27" s="70">
        <v>4.7</v>
      </c>
      <c r="MU27" s="70">
        <f t="shared" si="63"/>
        <v>13.6</v>
      </c>
      <c r="MV27" s="70">
        <f t="shared" si="64"/>
        <v>4.7</v>
      </c>
      <c r="MW27" s="70"/>
      <c r="MX27" s="70"/>
      <c r="MY27" s="70">
        <f t="shared" si="65"/>
        <v>0</v>
      </c>
      <c r="MZ27" s="70">
        <f t="shared" si="66"/>
        <v>0</v>
      </c>
      <c r="NA27" s="296"/>
      <c r="NB27" s="33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1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4">
        <v>0</v>
      </c>
      <c r="OP27" s="264"/>
      <c r="OQ27" s="384">
        <v>0</v>
      </c>
      <c r="OR27" s="264"/>
      <c r="OS27" s="384">
        <v>0</v>
      </c>
      <c r="OT27" s="264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79">
        <v>115</v>
      </c>
      <c r="AL28" s="380">
        <v>34.5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115</v>
      </c>
      <c r="AV28" s="70">
        <f t="shared" si="2"/>
        <v>34.5</v>
      </c>
      <c r="AW28" s="74"/>
      <c r="AX28" s="74"/>
      <c r="AY28" s="270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>
        <v>6.18</v>
      </c>
      <c r="CH28" s="259">
        <v>2</v>
      </c>
      <c r="CI28" s="290">
        <v>20.6</v>
      </c>
      <c r="CJ28" s="259">
        <v>6</v>
      </c>
      <c r="CK28" s="263">
        <v>6</v>
      </c>
      <c r="CL28" s="263">
        <v>2</v>
      </c>
      <c r="CM28" s="290">
        <v>14.42</v>
      </c>
      <c r="CN28" s="263">
        <v>4.5</v>
      </c>
      <c r="CO28" s="74">
        <f t="shared" si="21"/>
        <v>47.2</v>
      </c>
      <c r="CP28" s="74">
        <f t="shared" si="22"/>
        <v>14.5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41.1</v>
      </c>
      <c r="DL28" s="361">
        <v>13.7</v>
      </c>
      <c r="DM28" s="344"/>
      <c r="DN28" s="344"/>
      <c r="DO28" s="361">
        <v>39.869999999999997</v>
      </c>
      <c r="DP28" s="361">
        <v>13.29</v>
      </c>
      <c r="DQ28" s="355"/>
      <c r="DR28" s="355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44.34</v>
      </c>
      <c r="EH28" s="376">
        <v>11.085000000000001</v>
      </c>
      <c r="EI28" s="87">
        <v>103.09</v>
      </c>
      <c r="EJ28" s="87">
        <v>25.772500000000001</v>
      </c>
      <c r="EK28" s="74">
        <v>128.87</v>
      </c>
      <c r="EL28" s="272">
        <v>32.217500000000001</v>
      </c>
      <c r="EM28" s="377">
        <v>103.09</v>
      </c>
      <c r="EN28" s="377">
        <v>25.772500000000001</v>
      </c>
      <c r="EO28" s="377">
        <v>51.55</v>
      </c>
      <c r="EP28" s="377">
        <v>12.887499999999999</v>
      </c>
      <c r="EQ28" s="74">
        <f t="shared" si="28"/>
        <v>430.94</v>
      </c>
      <c r="ER28" s="74">
        <f t="shared" si="29"/>
        <v>69.075000000000003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72">
        <v>23</v>
      </c>
      <c r="FB28" s="373">
        <v>0</v>
      </c>
      <c r="FC28" s="106">
        <v>24</v>
      </c>
      <c r="FD28" s="261">
        <v>0</v>
      </c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6"/>
        <v>0</v>
      </c>
      <c r="HP28" s="74">
        <f t="shared" si="37"/>
        <v>0</v>
      </c>
      <c r="HQ28" s="290">
        <v>400</v>
      </c>
      <c r="HR28" s="67"/>
      <c r="HS28" s="290"/>
      <c r="HT28" s="74"/>
      <c r="HU28" s="74">
        <f t="shared" si="38"/>
        <v>400</v>
      </c>
      <c r="HV28" s="74">
        <f t="shared" si="39"/>
        <v>0</v>
      </c>
      <c r="HW28" s="74"/>
      <c r="HX28" s="74"/>
      <c r="HY28" s="366">
        <v>4.7</v>
      </c>
      <c r="HZ28" s="366">
        <v>1.175</v>
      </c>
      <c r="IA28" s="89"/>
      <c r="IB28" s="87"/>
      <c r="IC28" s="172">
        <v>10</v>
      </c>
      <c r="ID28" s="263">
        <v>2.5</v>
      </c>
      <c r="IE28" s="184"/>
      <c r="IF28" s="184"/>
      <c r="IG28" s="74">
        <f t="shared" si="40"/>
        <v>14.7</v>
      </c>
      <c r="IH28" s="74">
        <f t="shared" si="41"/>
        <v>3.6749999999999998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83">
        <v>10.31</v>
      </c>
      <c r="JF28" s="383">
        <v>0</v>
      </c>
      <c r="JG28" s="74">
        <f t="shared" si="42"/>
        <v>10.31</v>
      </c>
      <c r="JH28" s="74">
        <f t="shared" si="43"/>
        <v>0</v>
      </c>
      <c r="JI28" s="263"/>
      <c r="JJ28" s="263"/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0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3">
        <v>0</v>
      </c>
      <c r="LM28" s="75">
        <v>24.02</v>
      </c>
      <c r="LN28" s="363">
        <v>0</v>
      </c>
      <c r="LO28" s="75">
        <v>6.5750000000000002</v>
      </c>
      <c r="LP28" s="365">
        <v>0</v>
      </c>
      <c r="LQ28" s="130"/>
      <c r="LR28" s="265"/>
      <c r="LS28" s="265"/>
      <c r="LT28" s="265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5">
        <v>0</v>
      </c>
      <c r="MN28" s="375">
        <v>0</v>
      </c>
      <c r="MO28" s="375">
        <v>0</v>
      </c>
      <c r="MP28" s="375">
        <v>0</v>
      </c>
      <c r="MQ28" s="70">
        <f t="shared" si="61"/>
        <v>0</v>
      </c>
      <c r="MR28" s="70">
        <f t="shared" si="62"/>
        <v>0</v>
      </c>
      <c r="MS28" s="70">
        <v>13.6</v>
      </c>
      <c r="MT28" s="70">
        <v>4.7</v>
      </c>
      <c r="MU28" s="70">
        <f t="shared" si="63"/>
        <v>13.6</v>
      </c>
      <c r="MV28" s="70">
        <f t="shared" si="64"/>
        <v>4.7</v>
      </c>
      <c r="MW28" s="70"/>
      <c r="MX28" s="70"/>
      <c r="MY28" s="70">
        <f t="shared" si="65"/>
        <v>0</v>
      </c>
      <c r="MZ28" s="70">
        <f t="shared" si="66"/>
        <v>0</v>
      </c>
      <c r="NA28" s="296"/>
      <c r="NB28" s="33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1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4">
        <v>0</v>
      </c>
      <c r="OP28" s="264"/>
      <c r="OQ28" s="384">
        <v>0</v>
      </c>
      <c r="OR28" s="264"/>
      <c r="OS28" s="384">
        <v>0</v>
      </c>
      <c r="OT28" s="264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79">
        <v>115</v>
      </c>
      <c r="AL29" s="380">
        <v>34.5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115</v>
      </c>
      <c r="AV29" s="70">
        <f t="shared" si="2"/>
        <v>34.5</v>
      </c>
      <c r="AW29" s="74"/>
      <c r="AX29" s="74"/>
      <c r="AY29" s="270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>
        <v>6.18</v>
      </c>
      <c r="CH29" s="259">
        <v>2</v>
      </c>
      <c r="CI29" s="290">
        <v>20.6</v>
      </c>
      <c r="CJ29" s="259">
        <v>6</v>
      </c>
      <c r="CK29" s="263">
        <v>6</v>
      </c>
      <c r="CL29" s="263">
        <v>2</v>
      </c>
      <c r="CM29" s="290">
        <v>14.42</v>
      </c>
      <c r="CN29" s="263">
        <v>4.5</v>
      </c>
      <c r="CO29" s="74">
        <f t="shared" si="21"/>
        <v>47.2</v>
      </c>
      <c r="CP29" s="74">
        <f t="shared" si="22"/>
        <v>14.5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41.1</v>
      </c>
      <c r="DL29" s="361">
        <v>13.7</v>
      </c>
      <c r="DM29" s="344"/>
      <c r="DN29" s="344"/>
      <c r="DO29" s="361">
        <v>39.869999999999997</v>
      </c>
      <c r="DP29" s="361">
        <v>13.29</v>
      </c>
      <c r="DQ29" s="355"/>
      <c r="DR29" s="355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44.34</v>
      </c>
      <c r="EH29" s="376">
        <v>11.085000000000001</v>
      </c>
      <c r="EI29" s="87">
        <v>103.09</v>
      </c>
      <c r="EJ29" s="87">
        <v>25.772500000000001</v>
      </c>
      <c r="EK29" s="74">
        <v>128.87</v>
      </c>
      <c r="EL29" s="272">
        <v>32.217500000000001</v>
      </c>
      <c r="EM29" s="377">
        <v>103.09</v>
      </c>
      <c r="EN29" s="377">
        <v>25.772500000000001</v>
      </c>
      <c r="EO29" s="377">
        <v>51.55</v>
      </c>
      <c r="EP29" s="377">
        <v>12.887499999999999</v>
      </c>
      <c r="EQ29" s="74">
        <f t="shared" si="28"/>
        <v>430.94</v>
      </c>
      <c r="ER29" s="74">
        <f t="shared" si="29"/>
        <v>69.075000000000003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72">
        <v>23</v>
      </c>
      <c r="FB29" s="373">
        <v>0</v>
      </c>
      <c r="FC29" s="106">
        <v>24</v>
      </c>
      <c r="FD29" s="261">
        <v>0</v>
      </c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6"/>
        <v>0</v>
      </c>
      <c r="HP29" s="74">
        <f t="shared" si="37"/>
        <v>0</v>
      </c>
      <c r="HQ29" s="290">
        <v>400</v>
      </c>
      <c r="HR29" s="67"/>
      <c r="HS29" s="290"/>
      <c r="HT29" s="74"/>
      <c r="HU29" s="74">
        <f t="shared" si="38"/>
        <v>400</v>
      </c>
      <c r="HV29" s="74">
        <f t="shared" si="39"/>
        <v>0</v>
      </c>
      <c r="HW29" s="74"/>
      <c r="HX29" s="74"/>
      <c r="HY29" s="366">
        <v>4.7</v>
      </c>
      <c r="HZ29" s="366">
        <v>1.175</v>
      </c>
      <c r="IA29" s="89"/>
      <c r="IB29" s="87"/>
      <c r="IC29" s="172">
        <v>10</v>
      </c>
      <c r="ID29" s="263">
        <v>2.5</v>
      </c>
      <c r="IE29" s="184"/>
      <c r="IF29" s="184"/>
      <c r="IG29" s="74">
        <f t="shared" si="40"/>
        <v>14.7</v>
      </c>
      <c r="IH29" s="74">
        <f t="shared" si="41"/>
        <v>3.6749999999999998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83">
        <v>10.31</v>
      </c>
      <c r="JF29" s="383">
        <v>0</v>
      </c>
      <c r="JG29" s="74">
        <f t="shared" si="42"/>
        <v>10.31</v>
      </c>
      <c r="JH29" s="74">
        <f t="shared" si="43"/>
        <v>0</v>
      </c>
      <c r="JI29" s="263"/>
      <c r="JJ29" s="263"/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0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3">
        <v>0</v>
      </c>
      <c r="LM29" s="75">
        <v>24.02</v>
      </c>
      <c r="LN29" s="363">
        <v>0</v>
      </c>
      <c r="LO29" s="75">
        <v>6.5750000000000002</v>
      </c>
      <c r="LP29" s="365">
        <v>0</v>
      </c>
      <c r="LQ29" s="130"/>
      <c r="LR29" s="265"/>
      <c r="LS29" s="265"/>
      <c r="LT29" s="265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5">
        <v>0</v>
      </c>
      <c r="MN29" s="375">
        <v>0</v>
      </c>
      <c r="MO29" s="375">
        <v>0</v>
      </c>
      <c r="MP29" s="375">
        <v>0</v>
      </c>
      <c r="MQ29" s="70">
        <f t="shared" si="61"/>
        <v>0</v>
      </c>
      <c r="MR29" s="70">
        <f t="shared" si="62"/>
        <v>0</v>
      </c>
      <c r="MS29" s="70">
        <v>13.6</v>
      </c>
      <c r="MT29" s="70">
        <v>4.7</v>
      </c>
      <c r="MU29" s="70">
        <f t="shared" si="63"/>
        <v>13.6</v>
      </c>
      <c r="MV29" s="70">
        <f t="shared" si="64"/>
        <v>4.7</v>
      </c>
      <c r="MW29" s="70"/>
      <c r="MX29" s="70"/>
      <c r="MY29" s="70">
        <f t="shared" si="65"/>
        <v>0</v>
      </c>
      <c r="MZ29" s="70">
        <f t="shared" si="66"/>
        <v>0</v>
      </c>
      <c r="NA29" s="296"/>
      <c r="NB29" s="33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1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4">
        <v>0</v>
      </c>
      <c r="OP29" s="264"/>
      <c r="OQ29" s="384">
        <v>0</v>
      </c>
      <c r="OR29" s="264"/>
      <c r="OS29" s="384">
        <v>0</v>
      </c>
      <c r="OT29" s="264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79">
        <v>115</v>
      </c>
      <c r="AL30" s="380">
        <v>34.5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115</v>
      </c>
      <c r="AV30" s="70">
        <f t="shared" si="2"/>
        <v>34.5</v>
      </c>
      <c r="AW30" s="74"/>
      <c r="AX30" s="74"/>
      <c r="AY30" s="270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>
        <v>6.18</v>
      </c>
      <c r="CH30" s="259">
        <v>2</v>
      </c>
      <c r="CI30" s="290">
        <v>20.6</v>
      </c>
      <c r="CJ30" s="259">
        <v>6</v>
      </c>
      <c r="CK30" s="263">
        <v>6</v>
      </c>
      <c r="CL30" s="263">
        <v>2</v>
      </c>
      <c r="CM30" s="290">
        <v>14.42</v>
      </c>
      <c r="CN30" s="263">
        <v>4.5</v>
      </c>
      <c r="CO30" s="74">
        <f t="shared" si="21"/>
        <v>47.2</v>
      </c>
      <c r="CP30" s="74">
        <f t="shared" si="22"/>
        <v>14.5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</v>
      </c>
      <c r="DL30" s="361">
        <v>13.7</v>
      </c>
      <c r="DM30" s="344"/>
      <c r="DN30" s="344"/>
      <c r="DO30" s="361">
        <v>39.869999999999997</v>
      </c>
      <c r="DP30" s="361">
        <v>13.29</v>
      </c>
      <c r="DQ30" s="355"/>
      <c r="DR30" s="355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44.34</v>
      </c>
      <c r="EH30" s="376">
        <v>11.085000000000001</v>
      </c>
      <c r="EI30" s="87">
        <v>103.09</v>
      </c>
      <c r="EJ30" s="87">
        <v>25.772500000000001</v>
      </c>
      <c r="EK30" s="74">
        <v>128.87</v>
      </c>
      <c r="EL30" s="272">
        <v>32.217500000000001</v>
      </c>
      <c r="EM30" s="377">
        <v>103.09</v>
      </c>
      <c r="EN30" s="377">
        <v>25.772500000000001</v>
      </c>
      <c r="EO30" s="377">
        <v>51.55</v>
      </c>
      <c r="EP30" s="377">
        <v>12.887499999999999</v>
      </c>
      <c r="EQ30" s="74">
        <f t="shared" si="28"/>
        <v>430.94</v>
      </c>
      <c r="ER30" s="74">
        <f t="shared" si="29"/>
        <v>69.075000000000003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72">
        <v>23</v>
      </c>
      <c r="FB30" s="373">
        <v>0</v>
      </c>
      <c r="FC30" s="106">
        <v>24</v>
      </c>
      <c r="FD30" s="261">
        <v>0</v>
      </c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6"/>
        <v>0</v>
      </c>
      <c r="HP30" s="74">
        <f t="shared" si="37"/>
        <v>0</v>
      </c>
      <c r="HQ30" s="290">
        <v>400</v>
      </c>
      <c r="HR30" s="67"/>
      <c r="HS30" s="290"/>
      <c r="HT30" s="74"/>
      <c r="HU30" s="74">
        <f t="shared" si="38"/>
        <v>400</v>
      </c>
      <c r="HV30" s="74">
        <f t="shared" si="39"/>
        <v>0</v>
      </c>
      <c r="HW30" s="74"/>
      <c r="HX30" s="74"/>
      <c r="HY30" s="366">
        <v>4.7</v>
      </c>
      <c r="HZ30" s="366">
        <v>1.175</v>
      </c>
      <c r="IA30" s="89"/>
      <c r="IB30" s="87"/>
      <c r="IC30" s="172">
        <v>10</v>
      </c>
      <c r="ID30" s="263">
        <v>2.5</v>
      </c>
      <c r="IE30" s="184"/>
      <c r="IF30" s="184"/>
      <c r="IG30" s="74">
        <f t="shared" si="40"/>
        <v>14.7</v>
      </c>
      <c r="IH30" s="74">
        <f t="shared" si="41"/>
        <v>3.6749999999999998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83">
        <v>10.31</v>
      </c>
      <c r="JF30" s="383">
        <v>0</v>
      </c>
      <c r="JG30" s="74">
        <f t="shared" si="42"/>
        <v>10.31</v>
      </c>
      <c r="JH30" s="74">
        <f t="shared" si="43"/>
        <v>0</v>
      </c>
      <c r="JI30" s="263"/>
      <c r="JJ30" s="263"/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0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3">
        <v>0</v>
      </c>
      <c r="LM30" s="75">
        <v>24.02</v>
      </c>
      <c r="LN30" s="363">
        <v>0</v>
      </c>
      <c r="LO30" s="75">
        <v>6.5750000000000002</v>
      </c>
      <c r="LP30" s="365">
        <v>0</v>
      </c>
      <c r="LQ30" s="130"/>
      <c r="LR30" s="265"/>
      <c r="LS30" s="265"/>
      <c r="LT30" s="265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5">
        <v>0</v>
      </c>
      <c r="MN30" s="375">
        <v>0</v>
      </c>
      <c r="MO30" s="375">
        <v>0</v>
      </c>
      <c r="MP30" s="375">
        <v>0</v>
      </c>
      <c r="MQ30" s="70">
        <f t="shared" si="61"/>
        <v>0</v>
      </c>
      <c r="MR30" s="70">
        <f t="shared" si="62"/>
        <v>0</v>
      </c>
      <c r="MS30" s="70">
        <v>13.6</v>
      </c>
      <c r="MT30" s="70">
        <v>4.7</v>
      </c>
      <c r="MU30" s="70">
        <f t="shared" si="63"/>
        <v>13.6</v>
      </c>
      <c r="MV30" s="70">
        <f t="shared" si="64"/>
        <v>4.7</v>
      </c>
      <c r="MW30" s="70"/>
      <c r="MX30" s="70"/>
      <c r="MY30" s="70">
        <f t="shared" si="65"/>
        <v>0</v>
      </c>
      <c r="MZ30" s="70">
        <f t="shared" si="66"/>
        <v>0</v>
      </c>
      <c r="NA30" s="296"/>
      <c r="NB30" s="33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1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4">
        <v>0</v>
      </c>
      <c r="OP30" s="264"/>
      <c r="OQ30" s="384">
        <v>0</v>
      </c>
      <c r="OR30" s="264"/>
      <c r="OS30" s="384">
        <v>0</v>
      </c>
      <c r="OT30" s="264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79">
        <v>115</v>
      </c>
      <c r="AL31" s="380">
        <v>34.5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115</v>
      </c>
      <c r="AV31" s="70">
        <f t="shared" si="2"/>
        <v>34.5</v>
      </c>
      <c r="AW31" s="74"/>
      <c r="AX31" s="74"/>
      <c r="AY31" s="270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>
        <v>6.18</v>
      </c>
      <c r="CH31" s="259">
        <v>2</v>
      </c>
      <c r="CI31" s="290">
        <v>20.6</v>
      </c>
      <c r="CJ31" s="259">
        <v>6</v>
      </c>
      <c r="CK31" s="263">
        <v>6</v>
      </c>
      <c r="CL31" s="263">
        <v>2</v>
      </c>
      <c r="CM31" s="290">
        <v>14.42</v>
      </c>
      <c r="CN31" s="263">
        <v>4.5</v>
      </c>
      <c r="CO31" s="74">
        <f t="shared" si="21"/>
        <v>47.2</v>
      </c>
      <c r="CP31" s="74">
        <f t="shared" si="22"/>
        <v>14.5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</v>
      </c>
      <c r="DL31" s="361">
        <v>13.7</v>
      </c>
      <c r="DM31" s="344"/>
      <c r="DN31" s="344"/>
      <c r="DO31" s="361">
        <v>39.869999999999997</v>
      </c>
      <c r="DP31" s="361">
        <v>13.29</v>
      </c>
      <c r="DQ31" s="355"/>
      <c r="DR31" s="355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44.34</v>
      </c>
      <c r="EH31" s="376">
        <v>11.085000000000001</v>
      </c>
      <c r="EI31" s="87">
        <v>103.09</v>
      </c>
      <c r="EJ31" s="87">
        <v>25.772500000000001</v>
      </c>
      <c r="EK31" s="74">
        <v>128.87</v>
      </c>
      <c r="EL31" s="272">
        <v>32.217500000000001</v>
      </c>
      <c r="EM31" s="377">
        <v>103.09</v>
      </c>
      <c r="EN31" s="377">
        <v>25.772500000000001</v>
      </c>
      <c r="EO31" s="377">
        <v>51.55</v>
      </c>
      <c r="EP31" s="377">
        <v>12.887499999999999</v>
      </c>
      <c r="EQ31" s="74">
        <f t="shared" si="28"/>
        <v>430.94</v>
      </c>
      <c r="ER31" s="74">
        <f t="shared" si="29"/>
        <v>69.075000000000003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72">
        <v>23</v>
      </c>
      <c r="FB31" s="373">
        <v>0</v>
      </c>
      <c r="FC31" s="106">
        <v>24</v>
      </c>
      <c r="FD31" s="261">
        <v>0</v>
      </c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6"/>
        <v>0</v>
      </c>
      <c r="HP31" s="74">
        <f t="shared" si="37"/>
        <v>0</v>
      </c>
      <c r="HQ31" s="290">
        <v>400</v>
      </c>
      <c r="HR31" s="67"/>
      <c r="HS31" s="290"/>
      <c r="HT31" s="74"/>
      <c r="HU31" s="74">
        <f t="shared" si="38"/>
        <v>400</v>
      </c>
      <c r="HV31" s="74">
        <f t="shared" si="39"/>
        <v>0</v>
      </c>
      <c r="HW31" s="74"/>
      <c r="HX31" s="74"/>
      <c r="HY31" s="366">
        <v>4.7</v>
      </c>
      <c r="HZ31" s="366">
        <v>1.175</v>
      </c>
      <c r="IA31" s="89"/>
      <c r="IB31" s="87"/>
      <c r="IC31" s="172">
        <v>10</v>
      </c>
      <c r="ID31" s="263">
        <v>2.5</v>
      </c>
      <c r="IE31" s="184"/>
      <c r="IF31" s="184"/>
      <c r="IG31" s="74">
        <f t="shared" si="40"/>
        <v>14.7</v>
      </c>
      <c r="IH31" s="74">
        <f t="shared" si="41"/>
        <v>3.6749999999999998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83">
        <v>10.31</v>
      </c>
      <c r="JF31" s="383">
        <v>0</v>
      </c>
      <c r="JG31" s="74">
        <f t="shared" si="42"/>
        <v>10.31</v>
      </c>
      <c r="JH31" s="74">
        <f t="shared" si="43"/>
        <v>0</v>
      </c>
      <c r="JI31" s="263"/>
      <c r="JJ31" s="263"/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0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3">
        <v>0</v>
      </c>
      <c r="LM31" s="75">
        <v>24.02</v>
      </c>
      <c r="LN31" s="363">
        <v>0</v>
      </c>
      <c r="LO31" s="75">
        <v>6.5750000000000002</v>
      </c>
      <c r="LP31" s="365">
        <v>0</v>
      </c>
      <c r="LQ31" s="130"/>
      <c r="LR31" s="265"/>
      <c r="LS31" s="265"/>
      <c r="LT31" s="265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5">
        <v>0</v>
      </c>
      <c r="MN31" s="375">
        <v>0</v>
      </c>
      <c r="MO31" s="375">
        <v>0</v>
      </c>
      <c r="MP31" s="375">
        <v>0</v>
      </c>
      <c r="MQ31" s="70">
        <f t="shared" si="61"/>
        <v>0</v>
      </c>
      <c r="MR31" s="70">
        <f t="shared" si="62"/>
        <v>0</v>
      </c>
      <c r="MS31" s="70">
        <v>13.6</v>
      </c>
      <c r="MT31" s="70">
        <v>4.7</v>
      </c>
      <c r="MU31" s="70">
        <f t="shared" si="63"/>
        <v>13.6</v>
      </c>
      <c r="MV31" s="70">
        <f t="shared" si="64"/>
        <v>4.7</v>
      </c>
      <c r="MW31" s="70"/>
      <c r="MX31" s="70"/>
      <c r="MY31" s="70">
        <f t="shared" si="65"/>
        <v>0</v>
      </c>
      <c r="MZ31" s="70">
        <f t="shared" si="66"/>
        <v>0</v>
      </c>
      <c r="NA31" s="296"/>
      <c r="NB31" s="33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1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4">
        <v>0</v>
      </c>
      <c r="OP31" s="264"/>
      <c r="OQ31" s="384">
        <v>0</v>
      </c>
      <c r="OR31" s="264"/>
      <c r="OS31" s="384">
        <v>0</v>
      </c>
      <c r="OT31" s="264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79">
        <v>115</v>
      </c>
      <c r="AL32" s="380">
        <v>34.5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115</v>
      </c>
      <c r="AV32" s="70">
        <f t="shared" si="2"/>
        <v>34.5</v>
      </c>
      <c r="AW32" s="74"/>
      <c r="AX32" s="74"/>
      <c r="AY32" s="270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>
        <v>6.18</v>
      </c>
      <c r="CH32" s="259">
        <v>2</v>
      </c>
      <c r="CI32" s="290">
        <v>20.6</v>
      </c>
      <c r="CJ32" s="259">
        <v>6</v>
      </c>
      <c r="CK32" s="263">
        <v>6</v>
      </c>
      <c r="CL32" s="263">
        <v>2</v>
      </c>
      <c r="CM32" s="290">
        <v>14.42</v>
      </c>
      <c r="CN32" s="263">
        <v>4.5</v>
      </c>
      <c r="CO32" s="74">
        <f t="shared" si="21"/>
        <v>47.2</v>
      </c>
      <c r="CP32" s="74">
        <f t="shared" si="22"/>
        <v>14.5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</v>
      </c>
      <c r="DL32" s="361">
        <v>13.7</v>
      </c>
      <c r="DM32" s="344"/>
      <c r="DN32" s="344"/>
      <c r="DO32" s="361">
        <v>39.869999999999997</v>
      </c>
      <c r="DP32" s="361">
        <v>13.29</v>
      </c>
      <c r="DQ32" s="355"/>
      <c r="DR32" s="355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44.34</v>
      </c>
      <c r="EH32" s="376">
        <v>11.085000000000001</v>
      </c>
      <c r="EI32" s="87">
        <v>103.09</v>
      </c>
      <c r="EJ32" s="87">
        <v>25.772500000000001</v>
      </c>
      <c r="EK32" s="74">
        <v>128.87</v>
      </c>
      <c r="EL32" s="272">
        <v>32.217500000000001</v>
      </c>
      <c r="EM32" s="377">
        <v>103.09</v>
      </c>
      <c r="EN32" s="377">
        <v>25.772500000000001</v>
      </c>
      <c r="EO32" s="377">
        <v>51.55</v>
      </c>
      <c r="EP32" s="377">
        <v>12.887499999999999</v>
      </c>
      <c r="EQ32" s="74">
        <f t="shared" si="28"/>
        <v>430.94</v>
      </c>
      <c r="ER32" s="74">
        <f t="shared" si="29"/>
        <v>69.075000000000003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72">
        <v>23</v>
      </c>
      <c r="FB32" s="373">
        <v>0</v>
      </c>
      <c r="FC32" s="106">
        <v>24</v>
      </c>
      <c r="FD32" s="261">
        <v>0</v>
      </c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6"/>
        <v>0</v>
      </c>
      <c r="HP32" s="74">
        <f t="shared" si="37"/>
        <v>0</v>
      </c>
      <c r="HQ32" s="290">
        <v>400</v>
      </c>
      <c r="HR32" s="67"/>
      <c r="HS32" s="290"/>
      <c r="HT32" s="74"/>
      <c r="HU32" s="74">
        <f t="shared" si="38"/>
        <v>400</v>
      </c>
      <c r="HV32" s="74">
        <f t="shared" si="39"/>
        <v>0</v>
      </c>
      <c r="HW32" s="74"/>
      <c r="HX32" s="74"/>
      <c r="HY32" s="366">
        <v>4.7</v>
      </c>
      <c r="HZ32" s="366">
        <v>1.175</v>
      </c>
      <c r="IA32" s="89"/>
      <c r="IB32" s="87"/>
      <c r="IC32" s="172">
        <v>10</v>
      </c>
      <c r="ID32" s="263">
        <v>2.5</v>
      </c>
      <c r="IE32" s="184"/>
      <c r="IF32" s="184"/>
      <c r="IG32" s="74">
        <f t="shared" si="40"/>
        <v>14.7</v>
      </c>
      <c r="IH32" s="74">
        <f t="shared" si="41"/>
        <v>3.6749999999999998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83">
        <v>10.31</v>
      </c>
      <c r="JF32" s="383">
        <v>0</v>
      </c>
      <c r="JG32" s="74">
        <f t="shared" si="42"/>
        <v>10.31</v>
      </c>
      <c r="JH32" s="74">
        <f t="shared" si="43"/>
        <v>0</v>
      </c>
      <c r="JI32" s="263"/>
      <c r="JJ32" s="263"/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0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3">
        <v>0</v>
      </c>
      <c r="LM32" s="75">
        <v>24.02</v>
      </c>
      <c r="LN32" s="363">
        <v>0</v>
      </c>
      <c r="LO32" s="75">
        <v>6.5750000000000002</v>
      </c>
      <c r="LP32" s="365">
        <v>0</v>
      </c>
      <c r="LQ32" s="130"/>
      <c r="LR32" s="265"/>
      <c r="LS32" s="265"/>
      <c r="LT32" s="265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5">
        <v>0</v>
      </c>
      <c r="MN32" s="375">
        <v>0</v>
      </c>
      <c r="MO32" s="375">
        <v>0</v>
      </c>
      <c r="MP32" s="375">
        <v>0</v>
      </c>
      <c r="MQ32" s="70">
        <f t="shared" si="61"/>
        <v>0</v>
      </c>
      <c r="MR32" s="70">
        <f t="shared" si="62"/>
        <v>0</v>
      </c>
      <c r="MS32" s="70">
        <v>13.6</v>
      </c>
      <c r="MT32" s="70">
        <v>4.7</v>
      </c>
      <c r="MU32" s="70">
        <f t="shared" si="63"/>
        <v>13.6</v>
      </c>
      <c r="MV32" s="70">
        <f t="shared" si="64"/>
        <v>4.7</v>
      </c>
      <c r="MW32" s="70"/>
      <c r="MX32" s="70"/>
      <c r="MY32" s="70">
        <f t="shared" si="65"/>
        <v>0</v>
      </c>
      <c r="MZ32" s="70">
        <f t="shared" si="66"/>
        <v>0</v>
      </c>
      <c r="NA32" s="296"/>
      <c r="NB32" s="33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1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4">
        <v>0</v>
      </c>
      <c r="OP32" s="264"/>
      <c r="OQ32" s="384">
        <v>0</v>
      </c>
      <c r="OR32" s="264"/>
      <c r="OS32" s="384">
        <v>0</v>
      </c>
      <c r="OT32" s="264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79">
        <v>115</v>
      </c>
      <c r="AL33" s="380">
        <v>34.5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115</v>
      </c>
      <c r="AV33" s="70">
        <f t="shared" si="2"/>
        <v>34.5</v>
      </c>
      <c r="AW33" s="74"/>
      <c r="AX33" s="74"/>
      <c r="AY33" s="270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>
        <v>6.18</v>
      </c>
      <c r="CH33" s="259">
        <v>2</v>
      </c>
      <c r="CI33" s="290">
        <v>20.6</v>
      </c>
      <c r="CJ33" s="259">
        <v>6</v>
      </c>
      <c r="CK33" s="263">
        <v>6</v>
      </c>
      <c r="CL33" s="263">
        <v>2</v>
      </c>
      <c r="CM33" s="290">
        <v>14.42</v>
      </c>
      <c r="CN33" s="263">
        <v>4.5</v>
      </c>
      <c r="CO33" s="74">
        <f t="shared" si="21"/>
        <v>47.2</v>
      </c>
      <c r="CP33" s="74">
        <f t="shared" si="22"/>
        <v>14.5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</v>
      </c>
      <c r="DL33" s="361">
        <v>13.7</v>
      </c>
      <c r="DM33" s="344"/>
      <c r="DN33" s="344"/>
      <c r="DO33" s="361">
        <v>39.869999999999997</v>
      </c>
      <c r="DP33" s="361">
        <v>13.29</v>
      </c>
      <c r="DQ33" s="355"/>
      <c r="DR33" s="355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44.34</v>
      </c>
      <c r="EH33" s="376">
        <v>11.085000000000001</v>
      </c>
      <c r="EI33" s="87">
        <v>103.09</v>
      </c>
      <c r="EJ33" s="87">
        <v>25.772500000000001</v>
      </c>
      <c r="EK33" s="74">
        <v>128.87</v>
      </c>
      <c r="EL33" s="272">
        <v>32.217500000000001</v>
      </c>
      <c r="EM33" s="377">
        <v>103.09</v>
      </c>
      <c r="EN33" s="377">
        <v>25.772500000000001</v>
      </c>
      <c r="EO33" s="377">
        <v>51.55</v>
      </c>
      <c r="EP33" s="377">
        <v>12.887499999999999</v>
      </c>
      <c r="EQ33" s="74">
        <f t="shared" si="28"/>
        <v>430.94</v>
      </c>
      <c r="ER33" s="74">
        <f t="shared" si="29"/>
        <v>69.075000000000003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72">
        <v>23</v>
      </c>
      <c r="FB33" s="373">
        <v>0</v>
      </c>
      <c r="FC33" s="106">
        <v>24</v>
      </c>
      <c r="FD33" s="261">
        <v>0</v>
      </c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6"/>
        <v>0</v>
      </c>
      <c r="HP33" s="74">
        <f t="shared" si="37"/>
        <v>0</v>
      </c>
      <c r="HQ33" s="290">
        <v>400</v>
      </c>
      <c r="HR33" s="67"/>
      <c r="HS33" s="290"/>
      <c r="HT33" s="74"/>
      <c r="HU33" s="74">
        <f t="shared" si="38"/>
        <v>400</v>
      </c>
      <c r="HV33" s="74">
        <f t="shared" si="39"/>
        <v>0</v>
      </c>
      <c r="HW33" s="74"/>
      <c r="HX33" s="74"/>
      <c r="HY33" s="366">
        <v>4.7</v>
      </c>
      <c r="HZ33" s="366">
        <v>1.175</v>
      </c>
      <c r="IA33" s="89"/>
      <c r="IB33" s="87"/>
      <c r="IC33" s="172">
        <v>10</v>
      </c>
      <c r="ID33" s="263">
        <v>2.5</v>
      </c>
      <c r="IE33" s="184"/>
      <c r="IF33" s="184"/>
      <c r="IG33" s="74">
        <f t="shared" si="40"/>
        <v>14.7</v>
      </c>
      <c r="IH33" s="74">
        <f t="shared" si="41"/>
        <v>3.6749999999999998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83">
        <v>10.31</v>
      </c>
      <c r="JF33" s="383">
        <v>0</v>
      </c>
      <c r="JG33" s="74">
        <f t="shared" si="42"/>
        <v>10.31</v>
      </c>
      <c r="JH33" s="74">
        <f t="shared" si="43"/>
        <v>0</v>
      </c>
      <c r="JI33" s="263"/>
      <c r="JJ33" s="263"/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0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3">
        <v>0</v>
      </c>
      <c r="LM33" s="75">
        <v>24.02</v>
      </c>
      <c r="LN33" s="363">
        <v>0</v>
      </c>
      <c r="LO33" s="75">
        <v>6.5750000000000002</v>
      </c>
      <c r="LP33" s="365">
        <v>0</v>
      </c>
      <c r="LQ33" s="130"/>
      <c r="LR33" s="265"/>
      <c r="LS33" s="265"/>
      <c r="LT33" s="265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5">
        <v>0</v>
      </c>
      <c r="MN33" s="375">
        <v>0</v>
      </c>
      <c r="MO33" s="375">
        <v>0</v>
      </c>
      <c r="MP33" s="375">
        <v>0</v>
      </c>
      <c r="MQ33" s="70">
        <f t="shared" si="61"/>
        <v>0</v>
      </c>
      <c r="MR33" s="70">
        <f t="shared" si="62"/>
        <v>0</v>
      </c>
      <c r="MS33" s="70">
        <v>13.6</v>
      </c>
      <c r="MT33" s="70">
        <v>4.7</v>
      </c>
      <c r="MU33" s="70">
        <f t="shared" si="63"/>
        <v>13.6</v>
      </c>
      <c r="MV33" s="70">
        <f t="shared" si="64"/>
        <v>4.7</v>
      </c>
      <c r="MW33" s="70"/>
      <c r="MX33" s="70"/>
      <c r="MY33" s="70">
        <f t="shared" si="65"/>
        <v>0</v>
      </c>
      <c r="MZ33" s="70">
        <f t="shared" si="66"/>
        <v>0</v>
      </c>
      <c r="NA33" s="296"/>
      <c r="NB33" s="33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1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4">
        <v>0</v>
      </c>
      <c r="OP33" s="264"/>
      <c r="OQ33" s="384">
        <v>0</v>
      </c>
      <c r="OR33" s="264"/>
      <c r="OS33" s="384">
        <v>0</v>
      </c>
      <c r="OT33" s="264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79">
        <v>115</v>
      </c>
      <c r="AL34" s="380">
        <v>34.5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115</v>
      </c>
      <c r="AV34" s="70">
        <f t="shared" si="2"/>
        <v>34.5</v>
      </c>
      <c r="AW34" s="74"/>
      <c r="AX34" s="74"/>
      <c r="AY34" s="270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>
        <v>6.18</v>
      </c>
      <c r="CH34" s="259">
        <v>2</v>
      </c>
      <c r="CI34" s="290">
        <v>20.6</v>
      </c>
      <c r="CJ34" s="259">
        <v>6</v>
      </c>
      <c r="CK34" s="263">
        <v>6</v>
      </c>
      <c r="CL34" s="263">
        <v>2</v>
      </c>
      <c r="CM34" s="290">
        <v>14.42</v>
      </c>
      <c r="CN34" s="263">
        <v>4.5</v>
      </c>
      <c r="CO34" s="74">
        <f t="shared" si="21"/>
        <v>47.2</v>
      </c>
      <c r="CP34" s="74">
        <f t="shared" si="22"/>
        <v>14.5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</v>
      </c>
      <c r="DL34" s="361">
        <v>13.7</v>
      </c>
      <c r="DM34" s="344"/>
      <c r="DN34" s="344"/>
      <c r="DO34" s="361">
        <v>39.869999999999997</v>
      </c>
      <c r="DP34" s="361">
        <v>13.29</v>
      </c>
      <c r="DQ34" s="355"/>
      <c r="DR34" s="355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44.34</v>
      </c>
      <c r="EH34" s="376">
        <v>11.085000000000001</v>
      </c>
      <c r="EI34" s="87">
        <v>103.09</v>
      </c>
      <c r="EJ34" s="87">
        <v>25.772500000000001</v>
      </c>
      <c r="EK34" s="74">
        <v>128.87</v>
      </c>
      <c r="EL34" s="272">
        <v>32.217500000000001</v>
      </c>
      <c r="EM34" s="377">
        <v>103.09</v>
      </c>
      <c r="EN34" s="377">
        <v>25.772500000000001</v>
      </c>
      <c r="EO34" s="377">
        <v>51.55</v>
      </c>
      <c r="EP34" s="377">
        <v>12.887499999999999</v>
      </c>
      <c r="EQ34" s="74">
        <f t="shared" si="28"/>
        <v>430.94</v>
      </c>
      <c r="ER34" s="74">
        <f t="shared" si="29"/>
        <v>69.075000000000003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72">
        <v>23</v>
      </c>
      <c r="FB34" s="373">
        <v>0</v>
      </c>
      <c r="FC34" s="106">
        <v>24</v>
      </c>
      <c r="FD34" s="261">
        <v>0</v>
      </c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6"/>
        <v>0</v>
      </c>
      <c r="HP34" s="74">
        <f t="shared" si="37"/>
        <v>0</v>
      </c>
      <c r="HQ34" s="290">
        <v>400</v>
      </c>
      <c r="HR34" s="67"/>
      <c r="HS34" s="290"/>
      <c r="HT34" s="74"/>
      <c r="HU34" s="74">
        <f t="shared" si="38"/>
        <v>400</v>
      </c>
      <c r="HV34" s="74">
        <f t="shared" si="39"/>
        <v>0</v>
      </c>
      <c r="HW34" s="74"/>
      <c r="HX34" s="74"/>
      <c r="HY34" s="366">
        <v>4.7</v>
      </c>
      <c r="HZ34" s="366">
        <v>1.175</v>
      </c>
      <c r="IA34" s="89"/>
      <c r="IB34" s="87"/>
      <c r="IC34" s="172">
        <v>10</v>
      </c>
      <c r="ID34" s="263">
        <v>2.5</v>
      </c>
      <c r="IE34" s="184"/>
      <c r="IF34" s="184"/>
      <c r="IG34" s="74">
        <f t="shared" si="40"/>
        <v>14.7</v>
      </c>
      <c r="IH34" s="74">
        <f t="shared" si="41"/>
        <v>3.6749999999999998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83">
        <v>10.31</v>
      </c>
      <c r="JF34" s="383">
        <v>0</v>
      </c>
      <c r="JG34" s="74">
        <f t="shared" si="42"/>
        <v>10.31</v>
      </c>
      <c r="JH34" s="74">
        <f t="shared" si="43"/>
        <v>0</v>
      </c>
      <c r="JI34" s="263"/>
      <c r="JJ34" s="263"/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0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3">
        <v>0</v>
      </c>
      <c r="LM34" s="75">
        <v>24.02</v>
      </c>
      <c r="LN34" s="363">
        <v>0</v>
      </c>
      <c r="LO34" s="75">
        <v>6.5750000000000002</v>
      </c>
      <c r="LP34" s="365">
        <v>0</v>
      </c>
      <c r="LQ34" s="130"/>
      <c r="LR34" s="265"/>
      <c r="LS34" s="265"/>
      <c r="LT34" s="265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5">
        <v>2.3664000000000001E-2</v>
      </c>
      <c r="MN34" s="375">
        <v>0</v>
      </c>
      <c r="MO34" s="375">
        <v>1.5776000000000002E-2</v>
      </c>
      <c r="MP34" s="375">
        <v>0</v>
      </c>
      <c r="MQ34" s="70">
        <f t="shared" si="61"/>
        <v>3.9440000000000003E-2</v>
      </c>
      <c r="MR34" s="70">
        <f t="shared" si="62"/>
        <v>0</v>
      </c>
      <c r="MS34" s="70">
        <v>13.6</v>
      </c>
      <c r="MT34" s="70">
        <v>4.7</v>
      </c>
      <c r="MU34" s="70">
        <f t="shared" si="63"/>
        <v>13.6</v>
      </c>
      <c r="MV34" s="70">
        <f t="shared" si="64"/>
        <v>4.7</v>
      </c>
      <c r="MW34" s="70"/>
      <c r="MX34" s="70"/>
      <c r="MY34" s="70">
        <f t="shared" si="65"/>
        <v>0</v>
      </c>
      <c r="MZ34" s="70">
        <f t="shared" si="66"/>
        <v>0</v>
      </c>
      <c r="NA34" s="296"/>
      <c r="NB34" s="33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1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4">
        <v>0</v>
      </c>
      <c r="OP34" s="264"/>
      <c r="OQ34" s="384">
        <v>0</v>
      </c>
      <c r="OR34" s="264"/>
      <c r="OS34" s="384">
        <v>0</v>
      </c>
      <c r="OT34" s="264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79">
        <v>115</v>
      </c>
      <c r="AL35" s="380">
        <v>34.5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115</v>
      </c>
      <c r="AV35" s="70">
        <f t="shared" si="2"/>
        <v>34.5</v>
      </c>
      <c r="AW35" s="74"/>
      <c r="AX35" s="74"/>
      <c r="AY35" s="270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>
        <v>6.18</v>
      </c>
      <c r="CH35" s="259">
        <v>2</v>
      </c>
      <c r="CI35" s="290">
        <v>20.6</v>
      </c>
      <c r="CJ35" s="259">
        <v>6</v>
      </c>
      <c r="CK35" s="263">
        <v>6</v>
      </c>
      <c r="CL35" s="263">
        <v>2</v>
      </c>
      <c r="CM35" s="290">
        <v>14.42</v>
      </c>
      <c r="CN35" s="263">
        <v>4.5</v>
      </c>
      <c r="CO35" s="74">
        <f t="shared" si="21"/>
        <v>47.2</v>
      </c>
      <c r="CP35" s="74">
        <f t="shared" si="22"/>
        <v>14.5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</v>
      </c>
      <c r="DL35" s="361">
        <v>13.7</v>
      </c>
      <c r="DM35" s="344"/>
      <c r="DN35" s="344"/>
      <c r="DO35" s="361">
        <v>39.869999999999997</v>
      </c>
      <c r="DP35" s="361">
        <v>13.29</v>
      </c>
      <c r="DQ35" s="355"/>
      <c r="DR35" s="355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44.34</v>
      </c>
      <c r="EH35" s="376">
        <v>11.085000000000001</v>
      </c>
      <c r="EI35" s="87">
        <v>103.09</v>
      </c>
      <c r="EJ35" s="87">
        <v>25.772500000000001</v>
      </c>
      <c r="EK35" s="74">
        <v>128.87</v>
      </c>
      <c r="EL35" s="272">
        <v>32.217500000000001</v>
      </c>
      <c r="EM35" s="377">
        <v>103.09</v>
      </c>
      <c r="EN35" s="377">
        <v>25.772500000000001</v>
      </c>
      <c r="EO35" s="377">
        <v>51.55</v>
      </c>
      <c r="EP35" s="377">
        <v>12.887499999999999</v>
      </c>
      <c r="EQ35" s="74">
        <f t="shared" si="28"/>
        <v>430.94</v>
      </c>
      <c r="ER35" s="74">
        <f t="shared" si="29"/>
        <v>69.075000000000003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72">
        <v>23</v>
      </c>
      <c r="FB35" s="373">
        <v>0</v>
      </c>
      <c r="FC35" s="106">
        <v>24</v>
      </c>
      <c r="FD35" s="261">
        <v>0</v>
      </c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6"/>
        <v>0</v>
      </c>
      <c r="HP35" s="74">
        <f t="shared" si="37"/>
        <v>0</v>
      </c>
      <c r="HQ35" s="290">
        <v>400</v>
      </c>
      <c r="HR35" s="67"/>
      <c r="HS35" s="290"/>
      <c r="HT35" s="74"/>
      <c r="HU35" s="74">
        <f t="shared" si="38"/>
        <v>400</v>
      </c>
      <c r="HV35" s="74">
        <f t="shared" si="39"/>
        <v>0</v>
      </c>
      <c r="HW35" s="74"/>
      <c r="HX35" s="74"/>
      <c r="HY35" s="367">
        <v>4.7</v>
      </c>
      <c r="HZ35" s="367">
        <v>1.175</v>
      </c>
      <c r="IA35" s="89"/>
      <c r="IB35" s="87"/>
      <c r="IC35" s="172">
        <v>10</v>
      </c>
      <c r="ID35" s="263">
        <v>2.5</v>
      </c>
      <c r="IE35" s="184"/>
      <c r="IF35" s="184"/>
      <c r="IG35" s="74">
        <f t="shared" si="40"/>
        <v>14.7</v>
      </c>
      <c r="IH35" s="74">
        <f t="shared" si="41"/>
        <v>3.6749999999999998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83">
        <v>10.31</v>
      </c>
      <c r="JF35" s="383">
        <v>0</v>
      </c>
      <c r="JG35" s="74">
        <f t="shared" si="42"/>
        <v>10.31</v>
      </c>
      <c r="JH35" s="74">
        <f t="shared" si="43"/>
        <v>0</v>
      </c>
      <c r="JI35" s="263"/>
      <c r="JJ35" s="263"/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0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3">
        <v>0</v>
      </c>
      <c r="LM35" s="75">
        <v>24.02</v>
      </c>
      <c r="LN35" s="363">
        <v>0</v>
      </c>
      <c r="LO35" s="75">
        <v>6.5750000000000002</v>
      </c>
      <c r="LP35" s="365">
        <v>0</v>
      </c>
      <c r="LQ35" s="130"/>
      <c r="LR35" s="265"/>
      <c r="LS35" s="265"/>
      <c r="LT35" s="265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5">
        <v>0.3838999999999998</v>
      </c>
      <c r="MN35" s="375">
        <v>0</v>
      </c>
      <c r="MO35" s="375">
        <v>0.25593333333333323</v>
      </c>
      <c r="MP35" s="375">
        <v>0</v>
      </c>
      <c r="MQ35" s="70">
        <f t="shared" si="61"/>
        <v>0.63983333333333303</v>
      </c>
      <c r="MR35" s="70">
        <f t="shared" si="62"/>
        <v>0</v>
      </c>
      <c r="MS35" s="70">
        <v>13.6</v>
      </c>
      <c r="MT35" s="70">
        <v>4.7</v>
      </c>
      <c r="MU35" s="70">
        <f t="shared" si="63"/>
        <v>13.6</v>
      </c>
      <c r="MV35" s="70">
        <f t="shared" si="64"/>
        <v>4.7</v>
      </c>
      <c r="MW35" s="70"/>
      <c r="MX35" s="70"/>
      <c r="MY35" s="70">
        <f t="shared" si="65"/>
        <v>0</v>
      </c>
      <c r="MZ35" s="70">
        <f t="shared" si="66"/>
        <v>0</v>
      </c>
      <c r="NA35" s="296"/>
      <c r="NB35" s="33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1"/>
      <c r="NN35" s="172"/>
      <c r="NO35" s="172">
        <f t="shared" si="73"/>
        <v>0</v>
      </c>
      <c r="NP35" s="172">
        <f t="shared" si="74"/>
        <v>0</v>
      </c>
      <c r="NQ35" s="172">
        <v>0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</v>
      </c>
      <c r="OD35" s="70">
        <f t="shared" si="76"/>
        <v>0</v>
      </c>
      <c r="OE35" s="70">
        <v>7.0000000000000007E-2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7.0000000000000007E-2</v>
      </c>
      <c r="ON35" s="70">
        <f t="shared" si="78"/>
        <v>0</v>
      </c>
      <c r="OO35" s="384">
        <v>0.13</v>
      </c>
      <c r="OP35" s="264"/>
      <c r="OQ35" s="384">
        <v>0.04</v>
      </c>
      <c r="OR35" s="264"/>
      <c r="OS35" s="384">
        <v>0.04</v>
      </c>
      <c r="OT35" s="264"/>
      <c r="OU35" s="172">
        <f t="shared" si="79"/>
        <v>0.21000000000000002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79">
        <v>115</v>
      </c>
      <c r="AL36" s="380">
        <v>34.5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115</v>
      </c>
      <c r="AV36" s="70">
        <f t="shared" si="2"/>
        <v>34.5</v>
      </c>
      <c r="AW36" s="74"/>
      <c r="AX36" s="74"/>
      <c r="AY36" s="270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>
        <v>6.18</v>
      </c>
      <c r="CH36" s="259">
        <v>2</v>
      </c>
      <c r="CI36" s="290">
        <v>20.6</v>
      </c>
      <c r="CJ36" s="259">
        <v>6</v>
      </c>
      <c r="CK36" s="263">
        <v>6</v>
      </c>
      <c r="CL36" s="263">
        <v>2</v>
      </c>
      <c r="CM36" s="290">
        <v>14.42</v>
      </c>
      <c r="CN36" s="263">
        <v>4.5</v>
      </c>
      <c r="CO36" s="74">
        <f t="shared" si="21"/>
        <v>47.2</v>
      </c>
      <c r="CP36" s="74">
        <f t="shared" si="22"/>
        <v>14.5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</v>
      </c>
      <c r="DL36" s="361">
        <v>13.7</v>
      </c>
      <c r="DM36" s="344"/>
      <c r="DN36" s="344"/>
      <c r="DO36" s="361">
        <v>39.869999999999997</v>
      </c>
      <c r="DP36" s="361">
        <v>13.29</v>
      </c>
      <c r="DQ36" s="355"/>
      <c r="DR36" s="355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44.34</v>
      </c>
      <c r="EH36" s="376">
        <v>11.085000000000001</v>
      </c>
      <c r="EI36" s="87">
        <v>103.09</v>
      </c>
      <c r="EJ36" s="87">
        <v>25.772500000000001</v>
      </c>
      <c r="EK36" s="74">
        <v>128.87</v>
      </c>
      <c r="EL36" s="272">
        <v>32.217500000000001</v>
      </c>
      <c r="EM36" s="377">
        <v>103.09</v>
      </c>
      <c r="EN36" s="377">
        <v>25.772500000000001</v>
      </c>
      <c r="EO36" s="377">
        <v>51.55</v>
      </c>
      <c r="EP36" s="377">
        <v>12.887499999999999</v>
      </c>
      <c r="EQ36" s="74">
        <f t="shared" si="28"/>
        <v>430.94</v>
      </c>
      <c r="ER36" s="74">
        <f t="shared" si="29"/>
        <v>69.075000000000003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72">
        <v>23</v>
      </c>
      <c r="FB36" s="373">
        <v>0</v>
      </c>
      <c r="FC36" s="106">
        <v>24</v>
      </c>
      <c r="FD36" s="261">
        <v>0</v>
      </c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6"/>
        <v>0</v>
      </c>
      <c r="HP36" s="74">
        <f t="shared" si="37"/>
        <v>0</v>
      </c>
      <c r="HQ36" s="290">
        <v>400</v>
      </c>
      <c r="HR36" s="67"/>
      <c r="HS36" s="290"/>
      <c r="HT36" s="74"/>
      <c r="HU36" s="74">
        <f t="shared" si="38"/>
        <v>400</v>
      </c>
      <c r="HV36" s="74">
        <f t="shared" si="39"/>
        <v>0</v>
      </c>
      <c r="HW36" s="74"/>
      <c r="HX36" s="74"/>
      <c r="HY36" s="366">
        <v>4.7</v>
      </c>
      <c r="HZ36" s="366">
        <v>1.175</v>
      </c>
      <c r="IA36" s="89"/>
      <c r="IB36" s="87"/>
      <c r="IC36" s="172">
        <v>10</v>
      </c>
      <c r="ID36" s="263">
        <v>2.5</v>
      </c>
      <c r="IE36" s="184"/>
      <c r="IF36" s="184"/>
      <c r="IG36" s="74">
        <f t="shared" si="40"/>
        <v>14.7</v>
      </c>
      <c r="IH36" s="74">
        <f t="shared" si="41"/>
        <v>3.6749999999999998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83">
        <v>10.31</v>
      </c>
      <c r="JF36" s="383">
        <v>0</v>
      </c>
      <c r="JG36" s="74">
        <f t="shared" si="42"/>
        <v>10.31</v>
      </c>
      <c r="JH36" s="74">
        <f t="shared" si="43"/>
        <v>0</v>
      </c>
      <c r="JI36" s="263"/>
      <c r="JJ36" s="263"/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0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3">
        <v>0</v>
      </c>
      <c r="LM36" s="75">
        <v>24.02</v>
      </c>
      <c r="LN36" s="363">
        <v>0</v>
      </c>
      <c r="LO36" s="75">
        <v>6.5750000000000002</v>
      </c>
      <c r="LP36" s="365">
        <v>0</v>
      </c>
      <c r="LQ36" s="130"/>
      <c r="LR36" s="265"/>
      <c r="LS36" s="265"/>
      <c r="LT36" s="265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5">
        <v>0.92033599999999793</v>
      </c>
      <c r="MN36" s="375">
        <v>0</v>
      </c>
      <c r="MO36" s="375">
        <v>0.61355733333333207</v>
      </c>
      <c r="MP36" s="375">
        <v>0</v>
      </c>
      <c r="MQ36" s="70">
        <f t="shared" si="61"/>
        <v>1.53389333333333</v>
      </c>
      <c r="MR36" s="70">
        <f t="shared" si="62"/>
        <v>0</v>
      </c>
      <c r="MS36" s="70">
        <v>13.6</v>
      </c>
      <c r="MT36" s="70">
        <v>4.7</v>
      </c>
      <c r="MU36" s="70">
        <f t="shared" si="63"/>
        <v>13.6</v>
      </c>
      <c r="MV36" s="70">
        <f t="shared" si="64"/>
        <v>4.7</v>
      </c>
      <c r="MW36" s="70"/>
      <c r="MX36" s="70"/>
      <c r="MY36" s="70">
        <f t="shared" si="65"/>
        <v>0</v>
      </c>
      <c r="MZ36" s="70">
        <f t="shared" si="66"/>
        <v>0</v>
      </c>
      <c r="NA36" s="296"/>
      <c r="NB36" s="33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1"/>
      <c r="NN36" s="172"/>
      <c r="NO36" s="172">
        <f t="shared" si="73"/>
        <v>0</v>
      </c>
      <c r="NP36" s="172">
        <f t="shared" si="74"/>
        <v>0</v>
      </c>
      <c r="NQ36" s="172">
        <v>0.55000000000000004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0.55000000000000004</v>
      </c>
      <c r="OD36" s="70">
        <f t="shared" si="76"/>
        <v>0</v>
      </c>
      <c r="OE36" s="70">
        <v>0.86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0.86</v>
      </c>
      <c r="ON36" s="70">
        <f t="shared" si="78"/>
        <v>0</v>
      </c>
      <c r="OO36" s="384">
        <v>0.6</v>
      </c>
      <c r="OP36" s="264"/>
      <c r="OQ36" s="384">
        <v>0.17</v>
      </c>
      <c r="OR36" s="264"/>
      <c r="OS36" s="384">
        <v>0.19</v>
      </c>
      <c r="OT36" s="264"/>
      <c r="OU36" s="172">
        <f t="shared" si="79"/>
        <v>0.96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79">
        <v>115</v>
      </c>
      <c r="AL37" s="380">
        <v>34.5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115</v>
      </c>
      <c r="AV37" s="70">
        <f t="shared" si="2"/>
        <v>34.5</v>
      </c>
      <c r="AW37" s="74"/>
      <c r="AX37" s="74"/>
      <c r="AY37" s="270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>
        <v>6.18</v>
      </c>
      <c r="CH37" s="259">
        <v>2</v>
      </c>
      <c r="CI37" s="290">
        <v>20.6</v>
      </c>
      <c r="CJ37" s="259">
        <v>6</v>
      </c>
      <c r="CK37" s="263">
        <v>6</v>
      </c>
      <c r="CL37" s="263">
        <v>2</v>
      </c>
      <c r="CM37" s="290">
        <v>14.42</v>
      </c>
      <c r="CN37" s="263">
        <v>4.5</v>
      </c>
      <c r="CO37" s="74">
        <f t="shared" si="21"/>
        <v>47.2</v>
      </c>
      <c r="CP37" s="74">
        <f t="shared" si="22"/>
        <v>14.5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</v>
      </c>
      <c r="DL37" s="361">
        <v>13.7</v>
      </c>
      <c r="DM37" s="344"/>
      <c r="DN37" s="344"/>
      <c r="DO37" s="361">
        <v>39.869999999999997</v>
      </c>
      <c r="DP37" s="361">
        <v>13.29</v>
      </c>
      <c r="DQ37" s="355"/>
      <c r="DR37" s="355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44.34</v>
      </c>
      <c r="EH37" s="376">
        <v>11.085000000000001</v>
      </c>
      <c r="EI37" s="87">
        <v>103.09</v>
      </c>
      <c r="EJ37" s="87">
        <v>25.772500000000001</v>
      </c>
      <c r="EK37" s="74">
        <v>128.87</v>
      </c>
      <c r="EL37" s="272">
        <v>32.217500000000001</v>
      </c>
      <c r="EM37" s="377">
        <v>103.09</v>
      </c>
      <c r="EN37" s="377">
        <v>25.772500000000001</v>
      </c>
      <c r="EO37" s="377">
        <v>51.55</v>
      </c>
      <c r="EP37" s="377">
        <v>12.887499999999999</v>
      </c>
      <c r="EQ37" s="74">
        <f t="shared" si="28"/>
        <v>430.94</v>
      </c>
      <c r="ER37" s="74">
        <f t="shared" si="29"/>
        <v>69.075000000000003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72">
        <v>23</v>
      </c>
      <c r="FB37" s="373">
        <v>0</v>
      </c>
      <c r="FC37" s="106">
        <v>24</v>
      </c>
      <c r="FD37" s="261">
        <v>0</v>
      </c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6"/>
        <v>0</v>
      </c>
      <c r="HP37" s="74">
        <f t="shared" si="37"/>
        <v>0</v>
      </c>
      <c r="HQ37" s="290">
        <v>400</v>
      </c>
      <c r="HR37" s="67"/>
      <c r="HS37" s="290"/>
      <c r="HT37" s="74"/>
      <c r="HU37" s="74">
        <f t="shared" si="38"/>
        <v>400</v>
      </c>
      <c r="HV37" s="74">
        <f t="shared" si="39"/>
        <v>0</v>
      </c>
      <c r="HW37" s="74"/>
      <c r="HX37" s="74"/>
      <c r="HY37" s="366">
        <v>4.7</v>
      </c>
      <c r="HZ37" s="366">
        <v>1.175</v>
      </c>
      <c r="IA37" s="89"/>
      <c r="IB37" s="87"/>
      <c r="IC37" s="172">
        <v>10</v>
      </c>
      <c r="ID37" s="263">
        <v>2.5</v>
      </c>
      <c r="IE37" s="184"/>
      <c r="IF37" s="184"/>
      <c r="IG37" s="74">
        <f t="shared" si="40"/>
        <v>14.7</v>
      </c>
      <c r="IH37" s="74">
        <f t="shared" si="41"/>
        <v>3.6749999999999998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83">
        <v>10.31</v>
      </c>
      <c r="JF37" s="383">
        <v>0</v>
      </c>
      <c r="JG37" s="74">
        <f t="shared" si="42"/>
        <v>10.31</v>
      </c>
      <c r="JH37" s="74">
        <f t="shared" si="43"/>
        <v>0</v>
      </c>
      <c r="JI37" s="263"/>
      <c r="JJ37" s="263"/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0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3">
        <v>0</v>
      </c>
      <c r="LM37" s="75">
        <v>24.02</v>
      </c>
      <c r="LN37" s="363">
        <v>0</v>
      </c>
      <c r="LO37" s="75">
        <v>6.5750000000000002</v>
      </c>
      <c r="LP37" s="365">
        <v>0</v>
      </c>
      <c r="LQ37" s="130"/>
      <c r="LR37" s="265"/>
      <c r="LS37" s="265"/>
      <c r="LT37" s="265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5">
        <v>2.1088360000000019</v>
      </c>
      <c r="MN37" s="375">
        <v>0</v>
      </c>
      <c r="MO37" s="375">
        <v>1.405890666666668</v>
      </c>
      <c r="MP37" s="375">
        <v>0</v>
      </c>
      <c r="MQ37" s="70">
        <f t="shared" si="61"/>
        <v>3.5147266666666699</v>
      </c>
      <c r="MR37" s="70">
        <f t="shared" si="62"/>
        <v>0</v>
      </c>
      <c r="MS37" s="70">
        <v>13.6</v>
      </c>
      <c r="MT37" s="70">
        <v>4.7</v>
      </c>
      <c r="MU37" s="70">
        <f t="shared" si="63"/>
        <v>13.6</v>
      </c>
      <c r="MV37" s="70">
        <f t="shared" si="64"/>
        <v>4.7</v>
      </c>
      <c r="MW37" s="70"/>
      <c r="MX37" s="70"/>
      <c r="MY37" s="70">
        <f t="shared" si="65"/>
        <v>0</v>
      </c>
      <c r="MZ37" s="70">
        <f t="shared" si="66"/>
        <v>0</v>
      </c>
      <c r="NA37" s="296"/>
      <c r="NB37" s="33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1"/>
      <c r="NN37" s="172"/>
      <c r="NO37" s="172">
        <f t="shared" si="73"/>
        <v>0</v>
      </c>
      <c r="NP37" s="172">
        <f t="shared" si="74"/>
        <v>0</v>
      </c>
      <c r="NQ37" s="172">
        <v>1.58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1.58</v>
      </c>
      <c r="OD37" s="70">
        <f t="shared" si="76"/>
        <v>0</v>
      </c>
      <c r="OE37" s="70">
        <v>2.16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2.16</v>
      </c>
      <c r="ON37" s="70">
        <f t="shared" si="78"/>
        <v>0</v>
      </c>
      <c r="OO37" s="384">
        <v>1.1000000000000001</v>
      </c>
      <c r="OP37" s="264"/>
      <c r="OQ37" s="384">
        <v>0.31</v>
      </c>
      <c r="OR37" s="264"/>
      <c r="OS37" s="384">
        <v>0.34</v>
      </c>
      <c r="OT37" s="264"/>
      <c r="OU37" s="172">
        <f t="shared" si="79"/>
        <v>1.7500000000000002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79">
        <v>115</v>
      </c>
      <c r="AL38" s="380">
        <v>34.5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115</v>
      </c>
      <c r="AV38" s="70">
        <f t="shared" si="2"/>
        <v>34.5</v>
      </c>
      <c r="AW38" s="74"/>
      <c r="AX38" s="74"/>
      <c r="AY38" s="270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>
        <v>6.18</v>
      </c>
      <c r="CH38" s="259">
        <v>2</v>
      </c>
      <c r="CI38" s="290">
        <v>20.6</v>
      </c>
      <c r="CJ38" s="259">
        <v>6</v>
      </c>
      <c r="CK38" s="263">
        <v>6</v>
      </c>
      <c r="CL38" s="263">
        <v>2</v>
      </c>
      <c r="CM38" s="290">
        <v>14.42</v>
      </c>
      <c r="CN38" s="263">
        <v>4.5</v>
      </c>
      <c r="CO38" s="74">
        <f t="shared" si="21"/>
        <v>47.2</v>
      </c>
      <c r="CP38" s="74">
        <f t="shared" si="22"/>
        <v>14.5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</v>
      </c>
      <c r="DL38" s="361">
        <v>13.7</v>
      </c>
      <c r="DM38" s="344"/>
      <c r="DN38" s="344"/>
      <c r="DO38" s="361">
        <v>39.869999999999997</v>
      </c>
      <c r="DP38" s="361">
        <v>13.29</v>
      </c>
      <c r="DQ38" s="355"/>
      <c r="DR38" s="355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44.34</v>
      </c>
      <c r="EH38" s="376">
        <v>11.085000000000001</v>
      </c>
      <c r="EI38" s="87">
        <v>103.09</v>
      </c>
      <c r="EJ38" s="87">
        <v>25.772500000000001</v>
      </c>
      <c r="EK38" s="74">
        <v>128.87</v>
      </c>
      <c r="EL38" s="272">
        <v>32.217500000000001</v>
      </c>
      <c r="EM38" s="377">
        <v>103.09</v>
      </c>
      <c r="EN38" s="377">
        <v>25.772500000000001</v>
      </c>
      <c r="EO38" s="377">
        <v>51.55</v>
      </c>
      <c r="EP38" s="377">
        <v>12.887499999999999</v>
      </c>
      <c r="EQ38" s="74">
        <f t="shared" si="28"/>
        <v>430.94</v>
      </c>
      <c r="ER38" s="74">
        <f t="shared" si="29"/>
        <v>69.075000000000003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72">
        <v>23</v>
      </c>
      <c r="FB38" s="373">
        <v>0</v>
      </c>
      <c r="FC38" s="106">
        <v>24</v>
      </c>
      <c r="FD38" s="261">
        <v>0</v>
      </c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6"/>
        <v>0</v>
      </c>
      <c r="HP38" s="74">
        <f t="shared" si="37"/>
        <v>0</v>
      </c>
      <c r="HQ38" s="290">
        <v>400</v>
      </c>
      <c r="HR38" s="67"/>
      <c r="HS38" s="290"/>
      <c r="HT38" s="74"/>
      <c r="HU38" s="74">
        <f t="shared" si="38"/>
        <v>400</v>
      </c>
      <c r="HV38" s="74">
        <f t="shared" si="39"/>
        <v>0</v>
      </c>
      <c r="HW38" s="74"/>
      <c r="HX38" s="74"/>
      <c r="HY38" s="366">
        <v>4.7</v>
      </c>
      <c r="HZ38" s="366">
        <v>1.175</v>
      </c>
      <c r="IA38" s="89"/>
      <c r="IB38" s="87"/>
      <c r="IC38" s="172">
        <v>10</v>
      </c>
      <c r="ID38" s="263">
        <v>2.5</v>
      </c>
      <c r="IE38" s="184"/>
      <c r="IF38" s="184"/>
      <c r="IG38" s="74">
        <f t="shared" si="40"/>
        <v>14.7</v>
      </c>
      <c r="IH38" s="74">
        <f t="shared" si="41"/>
        <v>3.6749999999999998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83">
        <v>10.31</v>
      </c>
      <c r="JF38" s="383">
        <v>0</v>
      </c>
      <c r="JG38" s="74">
        <f t="shared" si="42"/>
        <v>10.31</v>
      </c>
      <c r="JH38" s="74">
        <f t="shared" si="43"/>
        <v>0</v>
      </c>
      <c r="JI38" s="263"/>
      <c r="JJ38" s="263"/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0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3">
        <v>0</v>
      </c>
      <c r="LM38" s="75">
        <v>24.02</v>
      </c>
      <c r="LN38" s="363">
        <v>0</v>
      </c>
      <c r="LO38" s="75">
        <v>6.5750000000000002</v>
      </c>
      <c r="LP38" s="365">
        <v>0</v>
      </c>
      <c r="LQ38" s="130"/>
      <c r="LR38" s="265"/>
      <c r="LS38" s="265"/>
      <c r="LT38" s="265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5">
        <v>3.2889920800000021</v>
      </c>
      <c r="MN38" s="375">
        <v>0</v>
      </c>
      <c r="MO38" s="375">
        <v>2.1926613866666682</v>
      </c>
      <c r="MP38" s="375">
        <v>0</v>
      </c>
      <c r="MQ38" s="70">
        <f t="shared" si="61"/>
        <v>5.4816534666666703</v>
      </c>
      <c r="MR38" s="70">
        <f t="shared" si="62"/>
        <v>0</v>
      </c>
      <c r="MS38" s="70">
        <v>13.6</v>
      </c>
      <c r="MT38" s="70">
        <v>4.7</v>
      </c>
      <c r="MU38" s="70">
        <f t="shared" si="63"/>
        <v>13.6</v>
      </c>
      <c r="MV38" s="70">
        <f t="shared" si="64"/>
        <v>4.7</v>
      </c>
      <c r="MW38" s="70"/>
      <c r="MX38" s="70"/>
      <c r="MY38" s="70">
        <f t="shared" si="65"/>
        <v>0</v>
      </c>
      <c r="MZ38" s="70">
        <f t="shared" si="66"/>
        <v>0</v>
      </c>
      <c r="NA38" s="296"/>
      <c r="NB38" s="33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1"/>
      <c r="NN38" s="172"/>
      <c r="NO38" s="172">
        <f t="shared" si="73"/>
        <v>0</v>
      </c>
      <c r="NP38" s="172">
        <f t="shared" si="74"/>
        <v>0</v>
      </c>
      <c r="NQ38" s="172">
        <v>2.89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2.89</v>
      </c>
      <c r="OD38" s="70">
        <f t="shared" si="76"/>
        <v>0</v>
      </c>
      <c r="OE38" s="70">
        <v>4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4</v>
      </c>
      <c r="ON38" s="70">
        <f t="shared" si="78"/>
        <v>0</v>
      </c>
      <c r="OO38" s="384">
        <v>1.51</v>
      </c>
      <c r="OP38" s="264"/>
      <c r="OQ38" s="384">
        <v>0.43</v>
      </c>
      <c r="OR38" s="264"/>
      <c r="OS38" s="384">
        <v>0.47</v>
      </c>
      <c r="OT38" s="264"/>
      <c r="OU38" s="172">
        <f t="shared" si="79"/>
        <v>2.41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79">
        <v>115</v>
      </c>
      <c r="AL39" s="380">
        <v>34.5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115</v>
      </c>
      <c r="AV39" s="70">
        <f t="shared" si="2"/>
        <v>34.5</v>
      </c>
      <c r="AW39" s="74"/>
      <c r="AX39" s="74"/>
      <c r="AY39" s="270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>
        <v>6.18</v>
      </c>
      <c r="CH39" s="259">
        <v>2</v>
      </c>
      <c r="CI39" s="290">
        <v>20.6</v>
      </c>
      <c r="CJ39" s="259">
        <v>6</v>
      </c>
      <c r="CK39" s="263">
        <v>6</v>
      </c>
      <c r="CL39" s="263">
        <v>2</v>
      </c>
      <c r="CM39" s="290">
        <v>14.42</v>
      </c>
      <c r="CN39" s="263">
        <v>4.5</v>
      </c>
      <c r="CO39" s="74">
        <f t="shared" si="21"/>
        <v>47.2</v>
      </c>
      <c r="CP39" s="74">
        <f t="shared" si="22"/>
        <v>14.5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</v>
      </c>
      <c r="DL39" s="361">
        <v>13.7</v>
      </c>
      <c r="DM39" s="344"/>
      <c r="DN39" s="344"/>
      <c r="DO39" s="361">
        <v>39.869999999999997</v>
      </c>
      <c r="DP39" s="361">
        <v>13.29</v>
      </c>
      <c r="DQ39" s="355"/>
      <c r="DR39" s="355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44.34</v>
      </c>
      <c r="EH39" s="376">
        <v>11.085000000000001</v>
      </c>
      <c r="EI39" s="87">
        <v>103.09</v>
      </c>
      <c r="EJ39" s="87">
        <v>25.772500000000001</v>
      </c>
      <c r="EK39" s="74">
        <v>128.87</v>
      </c>
      <c r="EL39" s="272">
        <v>32.217500000000001</v>
      </c>
      <c r="EM39" s="377">
        <v>103.09</v>
      </c>
      <c r="EN39" s="377">
        <v>25.772500000000001</v>
      </c>
      <c r="EO39" s="377">
        <v>51.55</v>
      </c>
      <c r="EP39" s="377">
        <v>12.887499999999999</v>
      </c>
      <c r="EQ39" s="74">
        <f t="shared" si="28"/>
        <v>430.94</v>
      </c>
      <c r="ER39" s="74">
        <f t="shared" si="29"/>
        <v>69.075000000000003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72">
        <v>23</v>
      </c>
      <c r="FB39" s="373">
        <v>0</v>
      </c>
      <c r="FC39" s="106">
        <v>24</v>
      </c>
      <c r="FD39" s="261">
        <v>0</v>
      </c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6"/>
        <v>0</v>
      </c>
      <c r="HP39" s="74">
        <f t="shared" si="37"/>
        <v>0</v>
      </c>
      <c r="HQ39" s="290">
        <v>400</v>
      </c>
      <c r="HR39" s="67"/>
      <c r="HS39" s="290"/>
      <c r="HT39" s="74"/>
      <c r="HU39" s="74">
        <f t="shared" si="38"/>
        <v>400</v>
      </c>
      <c r="HV39" s="74">
        <f t="shared" si="39"/>
        <v>0</v>
      </c>
      <c r="HW39" s="74"/>
      <c r="HX39" s="74"/>
      <c r="HY39" s="366">
        <v>4.7</v>
      </c>
      <c r="HZ39" s="366">
        <v>1.175</v>
      </c>
      <c r="IA39" s="89"/>
      <c r="IB39" s="87"/>
      <c r="IC39" s="172">
        <v>10</v>
      </c>
      <c r="ID39" s="263">
        <v>2.5</v>
      </c>
      <c r="IE39" s="184"/>
      <c r="IF39" s="184"/>
      <c r="IG39" s="74">
        <f t="shared" si="40"/>
        <v>14.7</v>
      </c>
      <c r="IH39" s="74">
        <f t="shared" si="41"/>
        <v>3.6749999999999998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83">
        <v>10.31</v>
      </c>
      <c r="JF39" s="383">
        <v>0</v>
      </c>
      <c r="JG39" s="74">
        <f t="shared" si="42"/>
        <v>10.31</v>
      </c>
      <c r="JH39" s="74">
        <f t="shared" si="43"/>
        <v>0</v>
      </c>
      <c r="JI39" s="263"/>
      <c r="JJ39" s="263"/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0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3">
        <v>0</v>
      </c>
      <c r="LM39" s="75">
        <v>24.02</v>
      </c>
      <c r="LN39" s="363">
        <v>0</v>
      </c>
      <c r="LO39" s="75">
        <v>6.5750000000000002</v>
      </c>
      <c r="LP39" s="365">
        <v>0</v>
      </c>
      <c r="LQ39" s="130"/>
      <c r="LR39" s="265"/>
      <c r="LS39" s="265"/>
      <c r="LT39" s="265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5">
        <v>4.5389523200000035</v>
      </c>
      <c r="MN39" s="375">
        <v>0</v>
      </c>
      <c r="MO39" s="375">
        <v>3.0259682133333361</v>
      </c>
      <c r="MP39" s="375">
        <v>0</v>
      </c>
      <c r="MQ39" s="70">
        <f t="shared" si="61"/>
        <v>7.5649205333333391</v>
      </c>
      <c r="MR39" s="70">
        <f t="shared" si="62"/>
        <v>0</v>
      </c>
      <c r="MS39" s="70">
        <v>13.6</v>
      </c>
      <c r="MT39" s="70">
        <v>4.7</v>
      </c>
      <c r="MU39" s="70">
        <f t="shared" si="63"/>
        <v>13.6</v>
      </c>
      <c r="MV39" s="70">
        <f t="shared" si="64"/>
        <v>4.7</v>
      </c>
      <c r="MW39" s="70"/>
      <c r="MX39" s="70"/>
      <c r="MY39" s="70">
        <f t="shared" si="65"/>
        <v>0</v>
      </c>
      <c r="MZ39" s="70">
        <f t="shared" si="66"/>
        <v>0</v>
      </c>
      <c r="NA39" s="296"/>
      <c r="NB39" s="33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1"/>
      <c r="NN39" s="172"/>
      <c r="NO39" s="172">
        <f t="shared" si="73"/>
        <v>0</v>
      </c>
      <c r="NP39" s="172">
        <f t="shared" si="74"/>
        <v>0</v>
      </c>
      <c r="NQ39" s="172">
        <v>4.6500000000000004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4.6500000000000004</v>
      </c>
      <c r="OD39" s="70">
        <f t="shared" si="76"/>
        <v>0</v>
      </c>
      <c r="OE39" s="70">
        <v>6.44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6.44</v>
      </c>
      <c r="ON39" s="70">
        <f t="shared" si="78"/>
        <v>0</v>
      </c>
      <c r="OO39" s="384">
        <v>2.04</v>
      </c>
      <c r="OP39" s="264"/>
      <c r="OQ39" s="384">
        <v>0.57999999999999996</v>
      </c>
      <c r="OR39" s="264"/>
      <c r="OS39" s="384">
        <v>0.63</v>
      </c>
      <c r="OT39" s="264"/>
      <c r="OU39" s="172">
        <f t="shared" si="79"/>
        <v>3.25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79">
        <v>115</v>
      </c>
      <c r="AL40" s="380">
        <v>34.5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115</v>
      </c>
      <c r="AV40" s="70">
        <f t="shared" si="2"/>
        <v>34.5</v>
      </c>
      <c r="AW40" s="74"/>
      <c r="AX40" s="74"/>
      <c r="AY40" s="270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>
        <v>6.18</v>
      </c>
      <c r="CH40" s="259">
        <v>2</v>
      </c>
      <c r="CI40" s="290">
        <v>20.6</v>
      </c>
      <c r="CJ40" s="259">
        <v>6</v>
      </c>
      <c r="CK40" s="263">
        <v>6</v>
      </c>
      <c r="CL40" s="263">
        <v>2</v>
      </c>
      <c r="CM40" s="290">
        <v>14.42</v>
      </c>
      <c r="CN40" s="263">
        <v>4.5</v>
      </c>
      <c r="CO40" s="74">
        <f t="shared" si="21"/>
        <v>47.2</v>
      </c>
      <c r="CP40" s="74">
        <f t="shared" si="22"/>
        <v>14.5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</v>
      </c>
      <c r="DL40" s="361">
        <v>13.7</v>
      </c>
      <c r="DM40" s="344"/>
      <c r="DN40" s="344"/>
      <c r="DO40" s="361">
        <v>39.869999999999997</v>
      </c>
      <c r="DP40" s="361">
        <v>13.29</v>
      </c>
      <c r="DQ40" s="355"/>
      <c r="DR40" s="355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44.34</v>
      </c>
      <c r="EH40" s="376">
        <v>11.085000000000001</v>
      </c>
      <c r="EI40" s="87">
        <v>103.09</v>
      </c>
      <c r="EJ40" s="87">
        <v>25.772500000000001</v>
      </c>
      <c r="EK40" s="74">
        <v>128.87</v>
      </c>
      <c r="EL40" s="272">
        <v>32.217500000000001</v>
      </c>
      <c r="EM40" s="377">
        <v>103.09</v>
      </c>
      <c r="EN40" s="377">
        <v>25.772500000000001</v>
      </c>
      <c r="EO40" s="377">
        <v>51.55</v>
      </c>
      <c r="EP40" s="377">
        <v>12.887499999999999</v>
      </c>
      <c r="EQ40" s="74">
        <f t="shared" si="28"/>
        <v>430.94</v>
      </c>
      <c r="ER40" s="74">
        <f t="shared" si="29"/>
        <v>69.075000000000003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72">
        <v>23</v>
      </c>
      <c r="FB40" s="373">
        <v>0</v>
      </c>
      <c r="FC40" s="106">
        <v>24</v>
      </c>
      <c r="FD40" s="261">
        <v>0</v>
      </c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6"/>
        <v>0</v>
      </c>
      <c r="HP40" s="74">
        <f t="shared" si="37"/>
        <v>0</v>
      </c>
      <c r="HQ40" s="290">
        <v>400</v>
      </c>
      <c r="HR40" s="67"/>
      <c r="HS40" s="290"/>
      <c r="HT40" s="74"/>
      <c r="HU40" s="74">
        <f t="shared" si="38"/>
        <v>400</v>
      </c>
      <c r="HV40" s="74">
        <f t="shared" si="39"/>
        <v>0</v>
      </c>
      <c r="HW40" s="74"/>
      <c r="HX40" s="74"/>
      <c r="HY40" s="366">
        <v>4.7</v>
      </c>
      <c r="HZ40" s="366">
        <v>1.175</v>
      </c>
      <c r="IA40" s="89"/>
      <c r="IB40" s="87"/>
      <c r="IC40" s="172">
        <v>10</v>
      </c>
      <c r="ID40" s="263">
        <v>2.5</v>
      </c>
      <c r="IE40" s="184"/>
      <c r="IF40" s="184"/>
      <c r="IG40" s="74">
        <f t="shared" si="40"/>
        <v>14.7</v>
      </c>
      <c r="IH40" s="74">
        <f t="shared" si="41"/>
        <v>3.6749999999999998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83">
        <v>10.31</v>
      </c>
      <c r="JF40" s="383">
        <v>0</v>
      </c>
      <c r="JG40" s="74">
        <f t="shared" si="42"/>
        <v>10.31</v>
      </c>
      <c r="JH40" s="74">
        <f t="shared" si="43"/>
        <v>0</v>
      </c>
      <c r="JI40" s="263"/>
      <c r="JJ40" s="263"/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0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3">
        <v>0</v>
      </c>
      <c r="LM40" s="75">
        <v>24.02</v>
      </c>
      <c r="LN40" s="363">
        <v>0</v>
      </c>
      <c r="LO40" s="75">
        <v>6.5750000000000002</v>
      </c>
      <c r="LP40" s="365">
        <v>0</v>
      </c>
      <c r="LQ40" s="130"/>
      <c r="LR40" s="265"/>
      <c r="LS40" s="265"/>
      <c r="LT40" s="265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5">
        <v>5.9786285200000018</v>
      </c>
      <c r="MN40" s="375">
        <v>0</v>
      </c>
      <c r="MO40" s="375">
        <v>3.985752346666668</v>
      </c>
      <c r="MP40" s="375">
        <v>0</v>
      </c>
      <c r="MQ40" s="70">
        <f t="shared" si="61"/>
        <v>9.9643808666666693</v>
      </c>
      <c r="MR40" s="70">
        <f t="shared" si="62"/>
        <v>0</v>
      </c>
      <c r="MS40" s="70">
        <v>13.6</v>
      </c>
      <c r="MT40" s="70">
        <v>4.7</v>
      </c>
      <c r="MU40" s="70">
        <f t="shared" si="63"/>
        <v>13.6</v>
      </c>
      <c r="MV40" s="70">
        <f t="shared" si="64"/>
        <v>4.7</v>
      </c>
      <c r="MW40" s="70"/>
      <c r="MX40" s="70"/>
      <c r="MY40" s="70">
        <f t="shared" si="65"/>
        <v>0</v>
      </c>
      <c r="MZ40" s="70">
        <f t="shared" si="66"/>
        <v>0</v>
      </c>
      <c r="NA40" s="296"/>
      <c r="NB40" s="33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1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1</v>
      </c>
      <c r="NT40" s="70"/>
      <c r="NU40" s="70">
        <v>0.18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6.18</v>
      </c>
      <c r="OD40" s="70">
        <f t="shared" si="76"/>
        <v>0</v>
      </c>
      <c r="OE40" s="70">
        <v>9.34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9.34</v>
      </c>
      <c r="ON40" s="70">
        <f t="shared" si="78"/>
        <v>0</v>
      </c>
      <c r="OO40" s="384">
        <v>2.88</v>
      </c>
      <c r="OP40" s="264"/>
      <c r="OQ40" s="384">
        <v>0.81</v>
      </c>
      <c r="OR40" s="264"/>
      <c r="OS40" s="384">
        <v>0.89</v>
      </c>
      <c r="OT40" s="264"/>
      <c r="OU40" s="172">
        <f t="shared" si="79"/>
        <v>4.58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79">
        <v>115</v>
      </c>
      <c r="AL41" s="380">
        <v>34.5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115</v>
      </c>
      <c r="AV41" s="70">
        <f t="shared" si="2"/>
        <v>34.5</v>
      </c>
      <c r="AW41" s="74"/>
      <c r="AX41" s="74"/>
      <c r="AY41" s="270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>
        <v>6.18</v>
      </c>
      <c r="CH41" s="259">
        <v>2</v>
      </c>
      <c r="CI41" s="290">
        <v>20.6</v>
      </c>
      <c r="CJ41" s="259">
        <v>6</v>
      </c>
      <c r="CK41" s="263">
        <v>6</v>
      </c>
      <c r="CL41" s="263">
        <v>2</v>
      </c>
      <c r="CM41" s="290">
        <v>14.42</v>
      </c>
      <c r="CN41" s="263">
        <v>4.5</v>
      </c>
      <c r="CO41" s="74">
        <f t="shared" si="21"/>
        <v>47.2</v>
      </c>
      <c r="CP41" s="74">
        <f t="shared" si="22"/>
        <v>14.5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</v>
      </c>
      <c r="DL41" s="361">
        <v>13.7</v>
      </c>
      <c r="DM41" s="344"/>
      <c r="DN41" s="344"/>
      <c r="DO41" s="361">
        <v>39.869999999999997</v>
      </c>
      <c r="DP41" s="361">
        <v>13.29</v>
      </c>
      <c r="DQ41" s="355"/>
      <c r="DR41" s="355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44.34</v>
      </c>
      <c r="EH41" s="376">
        <v>11.085000000000001</v>
      </c>
      <c r="EI41" s="87">
        <v>103.09</v>
      </c>
      <c r="EJ41" s="87">
        <v>25.772500000000001</v>
      </c>
      <c r="EK41" s="74">
        <v>128.87</v>
      </c>
      <c r="EL41" s="272">
        <v>32.217500000000001</v>
      </c>
      <c r="EM41" s="377">
        <v>103.09</v>
      </c>
      <c r="EN41" s="377">
        <v>25.772500000000001</v>
      </c>
      <c r="EO41" s="377">
        <v>51.55</v>
      </c>
      <c r="EP41" s="377">
        <v>12.887499999999999</v>
      </c>
      <c r="EQ41" s="74">
        <f t="shared" si="28"/>
        <v>430.94</v>
      </c>
      <c r="ER41" s="74">
        <f t="shared" si="29"/>
        <v>69.075000000000003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72">
        <v>23</v>
      </c>
      <c r="FB41" s="373">
        <v>0</v>
      </c>
      <c r="FC41" s="106">
        <v>24</v>
      </c>
      <c r="FD41" s="261">
        <v>0</v>
      </c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6"/>
        <v>0</v>
      </c>
      <c r="HP41" s="74">
        <f t="shared" si="37"/>
        <v>0</v>
      </c>
      <c r="HQ41" s="290">
        <v>400</v>
      </c>
      <c r="HR41" s="67"/>
      <c r="HS41" s="290"/>
      <c r="HT41" s="74"/>
      <c r="HU41" s="74">
        <f t="shared" si="38"/>
        <v>400</v>
      </c>
      <c r="HV41" s="74">
        <f t="shared" si="39"/>
        <v>0</v>
      </c>
      <c r="HW41" s="74"/>
      <c r="HX41" s="74"/>
      <c r="HY41" s="366">
        <v>4.7</v>
      </c>
      <c r="HZ41" s="366">
        <v>1.175</v>
      </c>
      <c r="IA41" s="89"/>
      <c r="IB41" s="87"/>
      <c r="IC41" s="172">
        <v>10</v>
      </c>
      <c r="ID41" s="263">
        <v>2.5</v>
      </c>
      <c r="IE41" s="184"/>
      <c r="IF41" s="184"/>
      <c r="IG41" s="74">
        <f t="shared" si="40"/>
        <v>14.7</v>
      </c>
      <c r="IH41" s="74">
        <f t="shared" si="41"/>
        <v>3.6749999999999998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83">
        <v>10.31</v>
      </c>
      <c r="JF41" s="383">
        <v>0</v>
      </c>
      <c r="JG41" s="74">
        <f t="shared" si="42"/>
        <v>10.31</v>
      </c>
      <c r="JH41" s="74">
        <f t="shared" si="43"/>
        <v>0</v>
      </c>
      <c r="JI41" s="263"/>
      <c r="JJ41" s="263"/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0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3">
        <v>0</v>
      </c>
      <c r="LM41" s="75">
        <v>24.02</v>
      </c>
      <c r="LN41" s="363">
        <v>0</v>
      </c>
      <c r="LO41" s="75">
        <v>6.5750000000000002</v>
      </c>
      <c r="LP41" s="365">
        <v>0</v>
      </c>
      <c r="LQ41" s="130"/>
      <c r="LR41" s="265"/>
      <c r="LS41" s="265"/>
      <c r="LT41" s="265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5">
        <v>7.3240405199999996</v>
      </c>
      <c r="MN41" s="375">
        <v>0</v>
      </c>
      <c r="MO41" s="375">
        <v>4.88269368</v>
      </c>
      <c r="MP41" s="375">
        <v>0</v>
      </c>
      <c r="MQ41" s="70">
        <f t="shared" si="61"/>
        <v>12.2067342</v>
      </c>
      <c r="MR41" s="70">
        <f t="shared" si="62"/>
        <v>0</v>
      </c>
      <c r="MS41" s="70">
        <v>13.6</v>
      </c>
      <c r="MT41" s="70">
        <v>4.7</v>
      </c>
      <c r="MU41" s="70">
        <f t="shared" si="63"/>
        <v>13.6</v>
      </c>
      <c r="MV41" s="70">
        <f t="shared" si="64"/>
        <v>4.7</v>
      </c>
      <c r="MW41" s="70"/>
      <c r="MX41" s="70"/>
      <c r="MY41" s="70">
        <f t="shared" si="65"/>
        <v>0</v>
      </c>
      <c r="MZ41" s="70">
        <f t="shared" si="66"/>
        <v>0</v>
      </c>
      <c r="NA41" s="296"/>
      <c r="NB41" s="33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1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1</v>
      </c>
      <c r="NV41" s="70"/>
      <c r="NW41" s="70">
        <v>0.79</v>
      </c>
      <c r="NX41" s="70"/>
      <c r="NY41" s="70">
        <v>0.45</v>
      </c>
      <c r="NZ41" s="70"/>
      <c r="OA41" s="70">
        <v>0</v>
      </c>
      <c r="OB41" s="70"/>
      <c r="OC41" s="70">
        <f t="shared" si="75"/>
        <v>8.24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0.06</v>
      </c>
      <c r="OJ41" s="70"/>
      <c r="OK41" s="70">
        <v>0</v>
      </c>
      <c r="OL41" s="70"/>
      <c r="OM41" s="70">
        <f t="shared" si="77"/>
        <v>11.360000000000001</v>
      </c>
      <c r="ON41" s="70">
        <f t="shared" si="78"/>
        <v>0</v>
      </c>
      <c r="OO41" s="384">
        <v>3.55</v>
      </c>
      <c r="OP41" s="264"/>
      <c r="OQ41" s="384">
        <v>1</v>
      </c>
      <c r="OR41" s="264"/>
      <c r="OS41" s="384">
        <v>1.0900000000000001</v>
      </c>
      <c r="OT41" s="264"/>
      <c r="OU41" s="172">
        <f t="shared" si="79"/>
        <v>5.64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79">
        <v>115</v>
      </c>
      <c r="AL42" s="380">
        <v>34.5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115</v>
      </c>
      <c r="AV42" s="70">
        <f t="shared" si="2"/>
        <v>34.5</v>
      </c>
      <c r="AW42" s="74"/>
      <c r="AX42" s="74"/>
      <c r="AY42" s="270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>
        <v>6.18</v>
      </c>
      <c r="CH42" s="259">
        <v>2</v>
      </c>
      <c r="CI42" s="290">
        <v>20.6</v>
      </c>
      <c r="CJ42" s="259">
        <v>6</v>
      </c>
      <c r="CK42" s="263">
        <v>6</v>
      </c>
      <c r="CL42" s="263">
        <v>2</v>
      </c>
      <c r="CM42" s="290">
        <v>14.42</v>
      </c>
      <c r="CN42" s="263">
        <v>4.5</v>
      </c>
      <c r="CO42" s="74">
        <f t="shared" si="21"/>
        <v>47.2</v>
      </c>
      <c r="CP42" s="74">
        <f t="shared" si="22"/>
        <v>14.5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</v>
      </c>
      <c r="DL42" s="361">
        <v>13.7</v>
      </c>
      <c r="DM42" s="344"/>
      <c r="DN42" s="344"/>
      <c r="DO42" s="361">
        <v>39.869999999999997</v>
      </c>
      <c r="DP42" s="361">
        <v>13.29</v>
      </c>
      <c r="DQ42" s="355"/>
      <c r="DR42" s="355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44.34</v>
      </c>
      <c r="EH42" s="376">
        <v>11.085000000000001</v>
      </c>
      <c r="EI42" s="87">
        <v>103.09</v>
      </c>
      <c r="EJ42" s="87">
        <v>25.772500000000001</v>
      </c>
      <c r="EK42" s="74">
        <v>128.87</v>
      </c>
      <c r="EL42" s="272">
        <v>32.217500000000001</v>
      </c>
      <c r="EM42" s="377">
        <v>103.09</v>
      </c>
      <c r="EN42" s="377">
        <v>25.772500000000001</v>
      </c>
      <c r="EO42" s="377">
        <v>51.55</v>
      </c>
      <c r="EP42" s="377">
        <v>12.887499999999999</v>
      </c>
      <c r="EQ42" s="74">
        <f t="shared" si="28"/>
        <v>430.94</v>
      </c>
      <c r="ER42" s="74">
        <f t="shared" si="29"/>
        <v>69.075000000000003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72">
        <v>23</v>
      </c>
      <c r="FB42" s="373">
        <v>0</v>
      </c>
      <c r="FC42" s="106">
        <v>24</v>
      </c>
      <c r="FD42" s="261">
        <v>0</v>
      </c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6"/>
        <v>0</v>
      </c>
      <c r="HP42" s="74">
        <f t="shared" si="37"/>
        <v>0</v>
      </c>
      <c r="HQ42" s="290">
        <v>400</v>
      </c>
      <c r="HR42" s="67"/>
      <c r="HS42" s="290"/>
      <c r="HT42" s="74"/>
      <c r="HU42" s="74">
        <f t="shared" si="38"/>
        <v>400</v>
      </c>
      <c r="HV42" s="74">
        <f t="shared" si="39"/>
        <v>0</v>
      </c>
      <c r="HW42" s="74"/>
      <c r="HX42" s="74"/>
      <c r="HY42" s="366">
        <v>4.7</v>
      </c>
      <c r="HZ42" s="366">
        <v>1.175</v>
      </c>
      <c r="IA42" s="89"/>
      <c r="IB42" s="87"/>
      <c r="IC42" s="172">
        <v>10</v>
      </c>
      <c r="ID42" s="263">
        <v>2.5</v>
      </c>
      <c r="IE42" s="184"/>
      <c r="IF42" s="184"/>
      <c r="IG42" s="74">
        <f t="shared" si="40"/>
        <v>14.7</v>
      </c>
      <c r="IH42" s="74">
        <f t="shared" si="41"/>
        <v>3.6749999999999998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83">
        <v>10.31</v>
      </c>
      <c r="JF42" s="383">
        <v>0</v>
      </c>
      <c r="JG42" s="74">
        <f t="shared" si="42"/>
        <v>10.31</v>
      </c>
      <c r="JH42" s="74">
        <f t="shared" si="43"/>
        <v>0</v>
      </c>
      <c r="JI42" s="263"/>
      <c r="JJ42" s="263"/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0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3">
        <v>0</v>
      </c>
      <c r="LM42" s="75">
        <v>24.02</v>
      </c>
      <c r="LN42" s="363">
        <v>0</v>
      </c>
      <c r="LO42" s="75">
        <v>6.5750000000000002</v>
      </c>
      <c r="LP42" s="365">
        <v>0</v>
      </c>
      <c r="LQ42" s="130"/>
      <c r="LR42" s="265"/>
      <c r="LS42" s="265"/>
      <c r="LT42" s="265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5">
        <v>8.8566805999999794</v>
      </c>
      <c r="MN42" s="375">
        <v>0</v>
      </c>
      <c r="MO42" s="375">
        <v>5.9044537333333205</v>
      </c>
      <c r="MP42" s="375">
        <v>0</v>
      </c>
      <c r="MQ42" s="70">
        <f t="shared" si="61"/>
        <v>14.761134333333299</v>
      </c>
      <c r="MR42" s="70">
        <f t="shared" si="62"/>
        <v>0</v>
      </c>
      <c r="MS42" s="70">
        <v>13.6</v>
      </c>
      <c r="MT42" s="70">
        <v>4.7</v>
      </c>
      <c r="MU42" s="70">
        <f t="shared" si="63"/>
        <v>13.6</v>
      </c>
      <c r="MV42" s="70">
        <f t="shared" si="64"/>
        <v>4.7</v>
      </c>
      <c r="MW42" s="70"/>
      <c r="MX42" s="70"/>
      <c r="MY42" s="70">
        <f t="shared" si="65"/>
        <v>0</v>
      </c>
      <c r="MZ42" s="70">
        <f t="shared" si="66"/>
        <v>0</v>
      </c>
      <c r="NA42" s="296"/>
      <c r="NB42" s="33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1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1</v>
      </c>
      <c r="NV42" s="70"/>
      <c r="NW42" s="70">
        <v>2.14</v>
      </c>
      <c r="NX42" s="70"/>
      <c r="NY42" s="70">
        <v>1.24</v>
      </c>
      <c r="NZ42" s="70"/>
      <c r="OA42" s="70">
        <v>0</v>
      </c>
      <c r="OB42" s="70"/>
      <c r="OC42" s="70">
        <f t="shared" si="75"/>
        <v>10.38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0.08</v>
      </c>
      <c r="OJ42" s="70"/>
      <c r="OK42" s="70">
        <v>0</v>
      </c>
      <c r="OL42" s="70"/>
      <c r="OM42" s="70">
        <f t="shared" si="77"/>
        <v>11.38</v>
      </c>
      <c r="ON42" s="70">
        <f t="shared" si="78"/>
        <v>0</v>
      </c>
      <c r="OO42" s="384">
        <v>4.26</v>
      </c>
      <c r="OP42" s="264"/>
      <c r="OQ42" s="384">
        <v>1.2</v>
      </c>
      <c r="OR42" s="264"/>
      <c r="OS42" s="384">
        <v>1.31</v>
      </c>
      <c r="OT42" s="264"/>
      <c r="OU42" s="172">
        <f t="shared" si="79"/>
        <v>6.77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79">
        <v>105</v>
      </c>
      <c r="AL43" s="380">
        <v>31.5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5">AE43+AG43+AI43+AK43+AM43+AO43+AQ43+AS43</f>
        <v>105</v>
      </c>
      <c r="AV43" s="70">
        <f t="shared" ref="AV43:AV74" si="86">AF43+AH43+AJ43+AL43+AN43+AP43+AR43+AT43</f>
        <v>31.5</v>
      </c>
      <c r="AW43" s="74"/>
      <c r="AX43" s="74"/>
      <c r="AY43" s="270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>
        <v>6.18</v>
      </c>
      <c r="CH43" s="259">
        <v>2</v>
      </c>
      <c r="CI43" s="290">
        <v>20.6</v>
      </c>
      <c r="CJ43" s="259">
        <v>6</v>
      </c>
      <c r="CK43" s="263">
        <v>4</v>
      </c>
      <c r="CL43" s="263">
        <v>1.5</v>
      </c>
      <c r="CM43" s="290">
        <v>14.42</v>
      </c>
      <c r="CN43" s="263">
        <v>4.5</v>
      </c>
      <c r="CO43" s="74">
        <f t="shared" si="21"/>
        <v>45.2</v>
      </c>
      <c r="CP43" s="74">
        <f t="shared" si="22"/>
        <v>14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</v>
      </c>
      <c r="DL43" s="361">
        <v>13.7</v>
      </c>
      <c r="DM43" s="344"/>
      <c r="DN43" s="344"/>
      <c r="DO43" s="361">
        <v>39.869999999999997</v>
      </c>
      <c r="DP43" s="361">
        <v>13.29</v>
      </c>
      <c r="DQ43" s="355"/>
      <c r="DR43" s="355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44.34</v>
      </c>
      <c r="EH43" s="376">
        <v>11.085000000000001</v>
      </c>
      <c r="EI43" s="87">
        <v>103.09</v>
      </c>
      <c r="EJ43" s="87">
        <v>25.772500000000001</v>
      </c>
      <c r="EK43" s="74">
        <v>128.87</v>
      </c>
      <c r="EL43" s="272">
        <v>32.217500000000001</v>
      </c>
      <c r="EM43" s="377">
        <v>103.09</v>
      </c>
      <c r="EN43" s="377">
        <v>25.772500000000001</v>
      </c>
      <c r="EO43" s="377">
        <v>51.55</v>
      </c>
      <c r="EP43" s="377">
        <v>12.887499999999999</v>
      </c>
      <c r="EQ43" s="74">
        <f t="shared" si="28"/>
        <v>430.94</v>
      </c>
      <c r="ER43" s="74">
        <f t="shared" si="29"/>
        <v>69.075000000000003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72">
        <v>23</v>
      </c>
      <c r="FB43" s="373">
        <v>0</v>
      </c>
      <c r="FC43" s="106">
        <v>0</v>
      </c>
      <c r="FD43" s="261">
        <v>0</v>
      </c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2"/>
      <c r="HO43" s="74">
        <f t="shared" si="36"/>
        <v>0</v>
      </c>
      <c r="HP43" s="74">
        <f t="shared" si="37"/>
        <v>0</v>
      </c>
      <c r="HQ43" s="290">
        <v>400</v>
      </c>
      <c r="HR43" s="67"/>
      <c r="HS43" s="290"/>
      <c r="HT43" s="74"/>
      <c r="HU43" s="74">
        <f t="shared" si="38"/>
        <v>400</v>
      </c>
      <c r="HV43" s="74">
        <f t="shared" si="39"/>
        <v>0</v>
      </c>
      <c r="HW43" s="74"/>
      <c r="HX43" s="74"/>
      <c r="HY43" s="366">
        <v>4.7</v>
      </c>
      <c r="HZ43" s="366">
        <v>1.175</v>
      </c>
      <c r="IA43" s="89"/>
      <c r="IB43" s="87"/>
      <c r="IC43" s="172">
        <v>10</v>
      </c>
      <c r="ID43" s="263">
        <v>2.5</v>
      </c>
      <c r="IE43" s="184"/>
      <c r="IF43" s="184"/>
      <c r="IG43" s="74">
        <f t="shared" si="40"/>
        <v>14.7</v>
      </c>
      <c r="IH43" s="74">
        <f t="shared" si="41"/>
        <v>3.6749999999999998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83">
        <v>10.31</v>
      </c>
      <c r="JF43" s="383">
        <v>0</v>
      </c>
      <c r="JG43" s="74">
        <f t="shared" si="42"/>
        <v>10.31</v>
      </c>
      <c r="JH43" s="74">
        <f t="shared" si="43"/>
        <v>0</v>
      </c>
      <c r="JI43" s="263"/>
      <c r="JJ43" s="263"/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0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3">
        <v>0</v>
      </c>
      <c r="LM43" s="75">
        <v>18.87</v>
      </c>
      <c r="LN43" s="363">
        <v>0</v>
      </c>
      <c r="LO43" s="75">
        <v>5.9820000000000002</v>
      </c>
      <c r="LP43" s="365">
        <v>0</v>
      </c>
      <c r="LQ43" s="130"/>
      <c r="LR43" s="265"/>
      <c r="LS43" s="265"/>
      <c r="LT43" s="265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5">
        <v>10.46330448</v>
      </c>
      <c r="MN43" s="375">
        <v>0</v>
      </c>
      <c r="MO43" s="375">
        <v>6.9755363200000007</v>
      </c>
      <c r="MP43" s="375">
        <v>0</v>
      </c>
      <c r="MQ43" s="70">
        <f t="shared" si="61"/>
        <v>17.438840800000001</v>
      </c>
      <c r="MR43" s="70">
        <f t="shared" si="62"/>
        <v>0</v>
      </c>
      <c r="MS43" s="70">
        <v>13.6</v>
      </c>
      <c r="MT43" s="70">
        <v>4.7</v>
      </c>
      <c r="MU43" s="70">
        <f t="shared" si="63"/>
        <v>13.6</v>
      </c>
      <c r="MV43" s="70">
        <f t="shared" si="64"/>
        <v>4.7</v>
      </c>
      <c r="MW43" s="70"/>
      <c r="MX43" s="70"/>
      <c r="MY43" s="70">
        <f t="shared" si="65"/>
        <v>0</v>
      </c>
      <c r="MZ43" s="70">
        <f t="shared" si="66"/>
        <v>0</v>
      </c>
      <c r="NA43" s="296"/>
      <c r="NB43" s="33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1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1</v>
      </c>
      <c r="NV43" s="70"/>
      <c r="NW43" s="70">
        <v>3.5</v>
      </c>
      <c r="NX43" s="70"/>
      <c r="NY43" s="70">
        <v>2.0299999999999998</v>
      </c>
      <c r="NZ43" s="70"/>
      <c r="OA43" s="70">
        <v>0</v>
      </c>
      <c r="OB43" s="70"/>
      <c r="OC43" s="70">
        <f t="shared" si="75"/>
        <v>12.53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0.03</v>
      </c>
      <c r="OJ43" s="70"/>
      <c r="OK43" s="70">
        <v>0</v>
      </c>
      <c r="OL43" s="70"/>
      <c r="OM43" s="70">
        <f t="shared" si="77"/>
        <v>11.33</v>
      </c>
      <c r="ON43" s="70">
        <f t="shared" si="78"/>
        <v>0</v>
      </c>
      <c r="OO43" s="384">
        <v>4.97</v>
      </c>
      <c r="OP43" s="264"/>
      <c r="OQ43" s="384">
        <v>1.4</v>
      </c>
      <c r="OR43" s="264"/>
      <c r="OS43" s="384">
        <v>1.53</v>
      </c>
      <c r="OT43" s="264"/>
      <c r="OU43" s="172">
        <f t="shared" si="79"/>
        <v>7.8999999999999995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79">
        <v>105</v>
      </c>
      <c r="AL44" s="380">
        <v>31.5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5"/>
        <v>105</v>
      </c>
      <c r="AV44" s="70">
        <f t="shared" si="86"/>
        <v>31.5</v>
      </c>
      <c r="AW44" s="74"/>
      <c r="AX44" s="74"/>
      <c r="AY44" s="270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>
        <v>6.18</v>
      </c>
      <c r="CH44" s="259">
        <v>2</v>
      </c>
      <c r="CI44" s="290">
        <v>20.6</v>
      </c>
      <c r="CJ44" s="259">
        <v>6</v>
      </c>
      <c r="CK44" s="263">
        <v>4</v>
      </c>
      <c r="CL44" s="263">
        <v>1.5</v>
      </c>
      <c r="CM44" s="290">
        <v>14.42</v>
      </c>
      <c r="CN44" s="263">
        <v>4.5</v>
      </c>
      <c r="CO44" s="74">
        <f t="shared" si="21"/>
        <v>45.2</v>
      </c>
      <c r="CP44" s="74">
        <f t="shared" si="22"/>
        <v>14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</v>
      </c>
      <c r="DL44" s="361">
        <v>13.7</v>
      </c>
      <c r="DM44" s="344"/>
      <c r="DN44" s="344"/>
      <c r="DO44" s="361">
        <v>39.869999999999997</v>
      </c>
      <c r="DP44" s="361">
        <v>13.29</v>
      </c>
      <c r="DQ44" s="355"/>
      <c r="DR44" s="355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44.34</v>
      </c>
      <c r="EH44" s="376">
        <v>11.085000000000001</v>
      </c>
      <c r="EI44" s="87">
        <v>103.09</v>
      </c>
      <c r="EJ44" s="87">
        <v>25.772500000000001</v>
      </c>
      <c r="EK44" s="74">
        <v>128.87</v>
      </c>
      <c r="EL44" s="272">
        <v>32.217500000000001</v>
      </c>
      <c r="EM44" s="377">
        <v>103.09</v>
      </c>
      <c r="EN44" s="377">
        <v>25.772500000000001</v>
      </c>
      <c r="EO44" s="377">
        <v>51.55</v>
      </c>
      <c r="EP44" s="377">
        <v>12.887499999999999</v>
      </c>
      <c r="EQ44" s="74">
        <f t="shared" si="28"/>
        <v>430.94</v>
      </c>
      <c r="ER44" s="74">
        <f t="shared" ref="ER44:ER75" si="99">EF44+EH44+EJ44+EL44</f>
        <v>69.075000000000003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72">
        <v>23</v>
      </c>
      <c r="FB44" s="373">
        <v>0</v>
      </c>
      <c r="FC44" s="106">
        <v>0</v>
      </c>
      <c r="FD44" s="261">
        <v>0</v>
      </c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2"/>
      <c r="HO44" s="74">
        <f t="shared" si="36"/>
        <v>0</v>
      </c>
      <c r="HP44" s="74">
        <f t="shared" si="37"/>
        <v>0</v>
      </c>
      <c r="HQ44" s="290">
        <v>400</v>
      </c>
      <c r="HR44" s="67"/>
      <c r="HS44" s="290"/>
      <c r="HT44" s="74"/>
      <c r="HU44" s="74">
        <f t="shared" si="38"/>
        <v>400</v>
      </c>
      <c r="HV44" s="74">
        <f t="shared" si="39"/>
        <v>0</v>
      </c>
      <c r="HW44" s="74"/>
      <c r="HX44" s="74"/>
      <c r="HY44" s="366">
        <v>4.7</v>
      </c>
      <c r="HZ44" s="366">
        <v>1.175</v>
      </c>
      <c r="IA44" s="89"/>
      <c r="IB44" s="87"/>
      <c r="IC44" s="172">
        <v>10</v>
      </c>
      <c r="ID44" s="263">
        <v>2.5</v>
      </c>
      <c r="IE44" s="184"/>
      <c r="IF44" s="184"/>
      <c r="IG44" s="74">
        <f t="shared" si="40"/>
        <v>14.7</v>
      </c>
      <c r="IH44" s="74">
        <f t="shared" si="41"/>
        <v>3.6749999999999998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83">
        <v>10.31</v>
      </c>
      <c r="JF44" s="383">
        <v>0</v>
      </c>
      <c r="JG44" s="74">
        <f t="shared" si="42"/>
        <v>10.31</v>
      </c>
      <c r="JH44" s="74">
        <f t="shared" si="43"/>
        <v>0</v>
      </c>
      <c r="JI44" s="263"/>
      <c r="JJ44" s="263"/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0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3">
        <v>0</v>
      </c>
      <c r="LM44" s="75">
        <v>13.71</v>
      </c>
      <c r="LN44" s="363">
        <v>0</v>
      </c>
      <c r="LO44" s="75">
        <v>5.2789999999999999</v>
      </c>
      <c r="LP44" s="365">
        <v>0</v>
      </c>
      <c r="LQ44" s="130"/>
      <c r="LR44" s="265"/>
      <c r="LS44" s="265"/>
      <c r="LT44" s="265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5">
        <v>12.39256432000002</v>
      </c>
      <c r="MN44" s="375">
        <v>0</v>
      </c>
      <c r="MO44" s="375">
        <v>8.2617095466666797</v>
      </c>
      <c r="MP44" s="375">
        <v>0</v>
      </c>
      <c r="MQ44" s="70">
        <f t="shared" si="61"/>
        <v>20.654273866666699</v>
      </c>
      <c r="MR44" s="70">
        <f t="shared" si="62"/>
        <v>0</v>
      </c>
      <c r="MS44" s="70">
        <v>13.6</v>
      </c>
      <c r="MT44" s="70">
        <v>4.7</v>
      </c>
      <c r="MU44" s="70">
        <f t="shared" si="63"/>
        <v>13.6</v>
      </c>
      <c r="MV44" s="70">
        <f t="shared" si="64"/>
        <v>4.7</v>
      </c>
      <c r="MW44" s="70"/>
      <c r="MX44" s="70"/>
      <c r="MY44" s="70">
        <f t="shared" si="65"/>
        <v>0</v>
      </c>
      <c r="MZ44" s="70">
        <f t="shared" si="66"/>
        <v>0</v>
      </c>
      <c r="NA44" s="296"/>
      <c r="NB44" s="33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1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1</v>
      </c>
      <c r="NV44" s="70"/>
      <c r="NW44" s="70">
        <v>4.7300000000000004</v>
      </c>
      <c r="NX44" s="70"/>
      <c r="NY44" s="70">
        <v>2.75</v>
      </c>
      <c r="NZ44" s="70"/>
      <c r="OA44" s="70">
        <v>0</v>
      </c>
      <c r="OB44" s="70"/>
      <c r="OC44" s="70">
        <f t="shared" si="75"/>
        <v>14.48</v>
      </c>
      <c r="OD44" s="70">
        <f t="shared" si="76"/>
        <v>0</v>
      </c>
      <c r="OE44" s="70">
        <v>11.3</v>
      </c>
      <c r="OF44" s="70"/>
      <c r="OG44" s="114">
        <v>0.01</v>
      </c>
      <c r="OH44" s="70"/>
      <c r="OI44" s="114">
        <v>0.01</v>
      </c>
      <c r="OJ44" s="70"/>
      <c r="OK44" s="70">
        <v>0</v>
      </c>
      <c r="OL44" s="70"/>
      <c r="OM44" s="70">
        <f t="shared" si="77"/>
        <v>11.32</v>
      </c>
      <c r="ON44" s="70">
        <f t="shared" si="78"/>
        <v>0</v>
      </c>
      <c r="OO44" s="384">
        <v>5.57</v>
      </c>
      <c r="OP44" s="264"/>
      <c r="OQ44" s="384">
        <v>1.57</v>
      </c>
      <c r="OR44" s="264"/>
      <c r="OS44" s="384">
        <v>1.72</v>
      </c>
      <c r="OT44" s="264"/>
      <c r="OU44" s="172">
        <f t="shared" si="79"/>
        <v>8.8600000000000012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79">
        <v>105</v>
      </c>
      <c r="AL45" s="380">
        <v>31.5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5"/>
        <v>105</v>
      </c>
      <c r="AV45" s="70">
        <f t="shared" si="86"/>
        <v>31.5</v>
      </c>
      <c r="AW45" s="74"/>
      <c r="AX45" s="74"/>
      <c r="AY45" s="270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>
        <v>6.18</v>
      </c>
      <c r="CH45" s="259">
        <v>2</v>
      </c>
      <c r="CI45" s="290">
        <v>20.6</v>
      </c>
      <c r="CJ45" s="259">
        <v>6</v>
      </c>
      <c r="CK45" s="263">
        <v>4</v>
      </c>
      <c r="CL45" s="263">
        <v>1.5</v>
      </c>
      <c r="CM45" s="290">
        <v>14.42</v>
      </c>
      <c r="CN45" s="263">
        <v>4.5</v>
      </c>
      <c r="CO45" s="74">
        <f t="shared" si="21"/>
        <v>45.2</v>
      </c>
      <c r="CP45" s="74">
        <f t="shared" si="22"/>
        <v>14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</v>
      </c>
      <c r="DL45" s="361">
        <v>13.7</v>
      </c>
      <c r="DM45" s="344"/>
      <c r="DN45" s="344"/>
      <c r="DO45" s="361">
        <v>39.869999999999997</v>
      </c>
      <c r="DP45" s="361">
        <v>13.29</v>
      </c>
      <c r="DQ45" s="355"/>
      <c r="DR45" s="355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44.34</v>
      </c>
      <c r="EH45" s="376">
        <v>11.085000000000001</v>
      </c>
      <c r="EI45" s="87">
        <v>103.09</v>
      </c>
      <c r="EJ45" s="87">
        <v>25.772500000000001</v>
      </c>
      <c r="EK45" s="74">
        <v>128.87</v>
      </c>
      <c r="EL45" s="272">
        <v>32.217500000000001</v>
      </c>
      <c r="EM45" s="377">
        <v>103.09</v>
      </c>
      <c r="EN45" s="377">
        <v>25.772500000000001</v>
      </c>
      <c r="EO45" s="377">
        <v>51.55</v>
      </c>
      <c r="EP45" s="377">
        <v>12.887499999999999</v>
      </c>
      <c r="EQ45" s="74">
        <f t="shared" si="28"/>
        <v>430.94</v>
      </c>
      <c r="ER45" s="74">
        <f t="shared" si="99"/>
        <v>69.075000000000003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72">
        <v>23</v>
      </c>
      <c r="FB45" s="373">
        <v>0</v>
      </c>
      <c r="FC45" s="106">
        <v>0</v>
      </c>
      <c r="FD45" s="261">
        <v>0</v>
      </c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2"/>
      <c r="HO45" s="74">
        <f t="shared" si="36"/>
        <v>0</v>
      </c>
      <c r="HP45" s="74">
        <f t="shared" si="37"/>
        <v>0</v>
      </c>
      <c r="HQ45" s="290">
        <v>400</v>
      </c>
      <c r="HR45" s="67"/>
      <c r="HS45" s="290"/>
      <c r="HT45" s="74"/>
      <c r="HU45" s="74">
        <f t="shared" si="38"/>
        <v>400</v>
      </c>
      <c r="HV45" s="74">
        <f t="shared" si="39"/>
        <v>0</v>
      </c>
      <c r="HW45" s="74"/>
      <c r="HX45" s="74"/>
      <c r="HY45" s="367">
        <v>4.7</v>
      </c>
      <c r="HZ45" s="367">
        <v>1.175</v>
      </c>
      <c r="IA45" s="89"/>
      <c r="IB45" s="87"/>
      <c r="IC45" s="370">
        <v>10</v>
      </c>
      <c r="ID45" s="263">
        <v>2.5</v>
      </c>
      <c r="IE45" s="184"/>
      <c r="IF45" s="184"/>
      <c r="IG45" s="74">
        <f t="shared" si="40"/>
        <v>14.7</v>
      </c>
      <c r="IH45" s="74">
        <f t="shared" si="41"/>
        <v>3.6749999999999998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83">
        <v>10.31</v>
      </c>
      <c r="JF45" s="383">
        <v>0</v>
      </c>
      <c r="JG45" s="74">
        <f t="shared" si="42"/>
        <v>10.31</v>
      </c>
      <c r="JH45" s="74">
        <f t="shared" si="43"/>
        <v>0</v>
      </c>
      <c r="JI45" s="263"/>
      <c r="JJ45" s="263"/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0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3">
        <v>0</v>
      </c>
      <c r="LM45" s="75">
        <v>8.56</v>
      </c>
      <c r="LN45" s="363">
        <v>0</v>
      </c>
      <c r="LO45" s="75">
        <v>4.5759999999999996</v>
      </c>
      <c r="LP45" s="365">
        <v>0</v>
      </c>
      <c r="LQ45" s="130"/>
      <c r="LR45" s="265"/>
      <c r="LS45" s="265"/>
      <c r="LT45" s="265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5">
        <v>14.224764919999981</v>
      </c>
      <c r="MN45" s="375">
        <v>0</v>
      </c>
      <c r="MO45" s="375">
        <v>9.4831766133333204</v>
      </c>
      <c r="MP45" s="375">
        <v>0</v>
      </c>
      <c r="MQ45" s="70">
        <f t="shared" si="61"/>
        <v>23.707941533333301</v>
      </c>
      <c r="MR45" s="70">
        <f t="shared" si="62"/>
        <v>0</v>
      </c>
      <c r="MS45" s="70">
        <v>13.6</v>
      </c>
      <c r="MT45" s="70">
        <v>4.7</v>
      </c>
      <c r="MU45" s="70">
        <f t="shared" si="63"/>
        <v>13.6</v>
      </c>
      <c r="MV45" s="70">
        <f t="shared" si="64"/>
        <v>4.7</v>
      </c>
      <c r="MW45" s="70"/>
      <c r="MX45" s="70"/>
      <c r="MY45" s="70">
        <f t="shared" si="65"/>
        <v>0</v>
      </c>
      <c r="MZ45" s="70">
        <f t="shared" si="66"/>
        <v>0</v>
      </c>
      <c r="NA45" s="296"/>
      <c r="NB45" s="33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1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1</v>
      </c>
      <c r="NV45" s="70"/>
      <c r="NW45" s="70">
        <v>5.97</v>
      </c>
      <c r="NX45" s="70"/>
      <c r="NY45" s="70">
        <v>3.46</v>
      </c>
      <c r="NZ45" s="70"/>
      <c r="OA45" s="70">
        <v>0</v>
      </c>
      <c r="OB45" s="70"/>
      <c r="OC45" s="70">
        <f t="shared" si="75"/>
        <v>16.43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84">
        <v>6.22</v>
      </c>
      <c r="OP45" s="264"/>
      <c r="OQ45" s="384">
        <v>1.76</v>
      </c>
      <c r="OR45" s="264"/>
      <c r="OS45" s="384">
        <v>1.92</v>
      </c>
      <c r="OT45" s="264"/>
      <c r="OU45" s="172">
        <f t="shared" si="79"/>
        <v>9.8999999999999986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79">
        <v>105</v>
      </c>
      <c r="AL46" s="380">
        <v>31.5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5"/>
        <v>105</v>
      </c>
      <c r="AV46" s="70">
        <f t="shared" si="86"/>
        <v>31.5</v>
      </c>
      <c r="AW46" s="74"/>
      <c r="AX46" s="74"/>
      <c r="AY46" s="270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>
        <v>6.18</v>
      </c>
      <c r="CH46" s="259">
        <v>2</v>
      </c>
      <c r="CI46" s="290">
        <v>20.6</v>
      </c>
      <c r="CJ46" s="259">
        <v>6</v>
      </c>
      <c r="CK46" s="263">
        <v>4</v>
      </c>
      <c r="CL46" s="263">
        <v>1.5</v>
      </c>
      <c r="CM46" s="290">
        <v>14.42</v>
      </c>
      <c r="CN46" s="263">
        <v>4.5</v>
      </c>
      <c r="CO46" s="74">
        <f t="shared" si="21"/>
        <v>45.2</v>
      </c>
      <c r="CP46" s="74">
        <f t="shared" si="22"/>
        <v>14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</v>
      </c>
      <c r="DL46" s="361">
        <v>13.7</v>
      </c>
      <c r="DM46" s="344"/>
      <c r="DN46" s="344"/>
      <c r="DO46" s="361">
        <v>39.869999999999997</v>
      </c>
      <c r="DP46" s="361">
        <v>13.29</v>
      </c>
      <c r="DQ46" s="355"/>
      <c r="DR46" s="355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44.34</v>
      </c>
      <c r="EH46" s="376">
        <v>11.085000000000001</v>
      </c>
      <c r="EI46" s="87">
        <v>103.09</v>
      </c>
      <c r="EJ46" s="87">
        <v>25.772500000000001</v>
      </c>
      <c r="EK46" s="74">
        <v>128.87</v>
      </c>
      <c r="EL46" s="272">
        <v>32.217500000000001</v>
      </c>
      <c r="EM46" s="377">
        <v>103.09</v>
      </c>
      <c r="EN46" s="377">
        <v>25.772500000000001</v>
      </c>
      <c r="EO46" s="377">
        <v>51.55</v>
      </c>
      <c r="EP46" s="377">
        <v>12.887499999999999</v>
      </c>
      <c r="EQ46" s="74">
        <f t="shared" si="28"/>
        <v>430.94</v>
      </c>
      <c r="ER46" s="74">
        <f t="shared" si="99"/>
        <v>69.075000000000003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72">
        <v>23</v>
      </c>
      <c r="FB46" s="373">
        <v>0</v>
      </c>
      <c r="FC46" s="106">
        <v>0</v>
      </c>
      <c r="FD46" s="261">
        <v>0</v>
      </c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2"/>
      <c r="HO46" s="74">
        <f t="shared" si="36"/>
        <v>0</v>
      </c>
      <c r="HP46" s="74">
        <f t="shared" si="37"/>
        <v>0</v>
      </c>
      <c r="HQ46" s="290">
        <v>400</v>
      </c>
      <c r="HR46" s="67"/>
      <c r="HS46" s="290"/>
      <c r="HT46" s="74"/>
      <c r="HU46" s="74">
        <f t="shared" si="38"/>
        <v>400</v>
      </c>
      <c r="HV46" s="74">
        <f t="shared" si="39"/>
        <v>0</v>
      </c>
      <c r="HW46" s="74"/>
      <c r="HX46" s="74"/>
      <c r="HY46" s="366">
        <v>4.7</v>
      </c>
      <c r="HZ46" s="366">
        <v>1.175</v>
      </c>
      <c r="IA46" s="89"/>
      <c r="IB46" s="87"/>
      <c r="IC46" s="172">
        <v>10</v>
      </c>
      <c r="ID46" s="263">
        <v>2.5</v>
      </c>
      <c r="IE46" s="184"/>
      <c r="IF46" s="184"/>
      <c r="IG46" s="74">
        <f t="shared" si="40"/>
        <v>14.7</v>
      </c>
      <c r="IH46" s="74">
        <f t="shared" si="41"/>
        <v>3.6749999999999998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83">
        <v>10.31</v>
      </c>
      <c r="JF46" s="383">
        <v>0</v>
      </c>
      <c r="JG46" s="74">
        <f t="shared" si="42"/>
        <v>10.31</v>
      </c>
      <c r="JH46" s="74">
        <f t="shared" si="43"/>
        <v>0</v>
      </c>
      <c r="JI46" s="263"/>
      <c r="JJ46" s="263"/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0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3">
        <v>0</v>
      </c>
      <c r="LM46" s="75">
        <v>3.4</v>
      </c>
      <c r="LN46" s="363">
        <v>0</v>
      </c>
      <c r="LO46" s="75">
        <v>3.8730000000000002</v>
      </c>
      <c r="LP46" s="365">
        <v>0</v>
      </c>
      <c r="LQ46" s="130"/>
      <c r="LR46" s="265"/>
      <c r="LS46" s="265"/>
      <c r="LT46" s="265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5">
        <v>15.41968051999998</v>
      </c>
      <c r="MN46" s="375">
        <v>0</v>
      </c>
      <c r="MO46" s="375">
        <v>10.279787013333321</v>
      </c>
      <c r="MP46" s="375">
        <v>0</v>
      </c>
      <c r="MQ46" s="70">
        <f t="shared" si="61"/>
        <v>25.699467533333301</v>
      </c>
      <c r="MR46" s="70">
        <f t="shared" si="62"/>
        <v>0</v>
      </c>
      <c r="MS46" s="70">
        <v>13.6</v>
      </c>
      <c r="MT46" s="70">
        <v>4.7</v>
      </c>
      <c r="MU46" s="70">
        <f t="shared" si="63"/>
        <v>13.6</v>
      </c>
      <c r="MV46" s="70">
        <f t="shared" si="64"/>
        <v>4.7</v>
      </c>
      <c r="MW46" s="70"/>
      <c r="MX46" s="70"/>
      <c r="MY46" s="70">
        <f t="shared" si="65"/>
        <v>0</v>
      </c>
      <c r="MZ46" s="70">
        <f t="shared" si="66"/>
        <v>0</v>
      </c>
      <c r="NA46" s="296"/>
      <c r="NB46" s="33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1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1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16.96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11.3</v>
      </c>
      <c r="ON46" s="70">
        <f t="shared" si="78"/>
        <v>0</v>
      </c>
      <c r="OO46" s="384">
        <v>6.82</v>
      </c>
      <c r="OP46" s="264"/>
      <c r="OQ46" s="384">
        <v>1.93</v>
      </c>
      <c r="OR46" s="264"/>
      <c r="OS46" s="384">
        <v>2.1</v>
      </c>
      <c r="OT46" s="264"/>
      <c r="OU46" s="172">
        <f t="shared" si="79"/>
        <v>10.85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79">
        <v>105</v>
      </c>
      <c r="AL47" s="380">
        <v>31.5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5"/>
        <v>105</v>
      </c>
      <c r="AV47" s="70">
        <f t="shared" si="86"/>
        <v>31.5</v>
      </c>
      <c r="AW47" s="74"/>
      <c r="AX47" s="74"/>
      <c r="AY47" s="270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>
        <v>6.18</v>
      </c>
      <c r="CH47" s="259">
        <v>2</v>
      </c>
      <c r="CI47" s="290">
        <v>20.6</v>
      </c>
      <c r="CJ47" s="259">
        <v>6</v>
      </c>
      <c r="CK47" s="263">
        <v>4</v>
      </c>
      <c r="CL47" s="263">
        <v>1.5</v>
      </c>
      <c r="CM47" s="290">
        <v>14.42</v>
      </c>
      <c r="CN47" s="263">
        <v>4.5</v>
      </c>
      <c r="CO47" s="74">
        <f t="shared" si="21"/>
        <v>45.2</v>
      </c>
      <c r="CP47" s="74">
        <f t="shared" si="22"/>
        <v>14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</v>
      </c>
      <c r="DL47" s="361">
        <v>13.7</v>
      </c>
      <c r="DM47" s="344"/>
      <c r="DN47" s="344"/>
      <c r="DO47" s="361">
        <v>39.869999999999997</v>
      </c>
      <c r="DP47" s="361">
        <v>13.29</v>
      </c>
      <c r="DQ47" s="355"/>
      <c r="DR47" s="355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44.34</v>
      </c>
      <c r="EH47" s="376">
        <v>11.085000000000001</v>
      </c>
      <c r="EI47" s="87">
        <v>103.09</v>
      </c>
      <c r="EJ47" s="87">
        <v>25.772500000000001</v>
      </c>
      <c r="EK47" s="74">
        <v>128.87</v>
      </c>
      <c r="EL47" s="272">
        <v>32.217500000000001</v>
      </c>
      <c r="EM47" s="377">
        <v>103.09</v>
      </c>
      <c r="EN47" s="377">
        <v>25.772500000000001</v>
      </c>
      <c r="EO47" s="377">
        <v>51.55</v>
      </c>
      <c r="EP47" s="377">
        <v>12.887499999999999</v>
      </c>
      <c r="EQ47" s="74">
        <f t="shared" si="28"/>
        <v>430.94</v>
      </c>
      <c r="ER47" s="74">
        <f t="shared" si="99"/>
        <v>69.075000000000003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72">
        <v>23</v>
      </c>
      <c r="FB47" s="373">
        <v>0</v>
      </c>
      <c r="FC47" s="106">
        <v>0</v>
      </c>
      <c r="FD47" s="261">
        <v>0</v>
      </c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2"/>
      <c r="HO47" s="74">
        <f t="shared" si="36"/>
        <v>0</v>
      </c>
      <c r="HP47" s="74">
        <f t="shared" si="37"/>
        <v>0</v>
      </c>
      <c r="HQ47" s="290">
        <v>400</v>
      </c>
      <c r="HR47" s="67"/>
      <c r="HS47" s="290"/>
      <c r="HT47" s="74"/>
      <c r="HU47" s="74">
        <f t="shared" si="38"/>
        <v>400</v>
      </c>
      <c r="HV47" s="74">
        <f t="shared" si="39"/>
        <v>0</v>
      </c>
      <c r="HW47" s="74"/>
      <c r="HX47" s="74"/>
      <c r="HY47" s="367">
        <v>4.7</v>
      </c>
      <c r="HZ47" s="367">
        <v>1.175</v>
      </c>
      <c r="IA47" s="89"/>
      <c r="IB47" s="87"/>
      <c r="IC47" s="172">
        <v>10</v>
      </c>
      <c r="ID47" s="263">
        <v>2.5</v>
      </c>
      <c r="IE47" s="184"/>
      <c r="IF47" s="184"/>
      <c r="IG47" s="74">
        <f t="shared" si="40"/>
        <v>14.7</v>
      </c>
      <c r="IH47" s="74">
        <f t="shared" si="41"/>
        <v>3.6749999999999998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83">
        <v>10.31</v>
      </c>
      <c r="JF47" s="383">
        <v>0</v>
      </c>
      <c r="JG47" s="74">
        <f t="shared" si="42"/>
        <v>10.31</v>
      </c>
      <c r="JH47" s="74">
        <f t="shared" si="43"/>
        <v>0</v>
      </c>
      <c r="JI47" s="263"/>
      <c r="JJ47" s="263"/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0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3">
        <v>0</v>
      </c>
      <c r="LM47" s="75">
        <v>3.4</v>
      </c>
      <c r="LN47" s="363">
        <v>0</v>
      </c>
      <c r="LO47" s="75">
        <v>3.8730000000000002</v>
      </c>
      <c r="LP47" s="365">
        <v>0</v>
      </c>
      <c r="LQ47" s="130"/>
      <c r="LR47" s="265"/>
      <c r="LS47" s="265"/>
      <c r="LT47" s="265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5">
        <v>16.531968400000022</v>
      </c>
      <c r="MN47" s="375">
        <v>0</v>
      </c>
      <c r="MO47" s="375">
        <v>11.021312266666682</v>
      </c>
      <c r="MP47" s="375">
        <v>0</v>
      </c>
      <c r="MQ47" s="70">
        <f t="shared" si="61"/>
        <v>27.553280666666701</v>
      </c>
      <c r="MR47" s="70">
        <f t="shared" si="62"/>
        <v>0</v>
      </c>
      <c r="MS47" s="70">
        <v>13.6</v>
      </c>
      <c r="MT47" s="70">
        <v>4.7</v>
      </c>
      <c r="MU47" s="70">
        <f t="shared" si="63"/>
        <v>13.6</v>
      </c>
      <c r="MV47" s="70">
        <f t="shared" si="64"/>
        <v>4.7</v>
      </c>
      <c r="MW47" s="70"/>
      <c r="MX47" s="70"/>
      <c r="MY47" s="70">
        <f t="shared" si="65"/>
        <v>0</v>
      </c>
      <c r="MZ47" s="70">
        <f t="shared" si="66"/>
        <v>0</v>
      </c>
      <c r="NA47" s="296"/>
      <c r="NB47" s="33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1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1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16.96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0.06</v>
      </c>
      <c r="OJ47" s="70"/>
      <c r="OK47" s="70">
        <v>0</v>
      </c>
      <c r="OL47" s="70"/>
      <c r="OM47" s="70">
        <f t="shared" si="77"/>
        <v>11.360000000000001</v>
      </c>
      <c r="ON47" s="70">
        <f t="shared" si="78"/>
        <v>0</v>
      </c>
      <c r="OO47" s="384">
        <v>7.63</v>
      </c>
      <c r="OP47" s="264"/>
      <c r="OQ47" s="384">
        <v>2.15</v>
      </c>
      <c r="OR47" s="264"/>
      <c r="OS47" s="384">
        <v>2.35</v>
      </c>
      <c r="OT47" s="264"/>
      <c r="OU47" s="172">
        <f t="shared" si="79"/>
        <v>12.129999999999999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79">
        <v>105</v>
      </c>
      <c r="AL48" s="380">
        <v>31.5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5"/>
        <v>105</v>
      </c>
      <c r="AV48" s="70">
        <f t="shared" si="86"/>
        <v>31.5</v>
      </c>
      <c r="AW48" s="74"/>
      <c r="AX48" s="74"/>
      <c r="AY48" s="270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>
        <v>6.18</v>
      </c>
      <c r="CH48" s="259">
        <v>2</v>
      </c>
      <c r="CI48" s="290">
        <v>20.6</v>
      </c>
      <c r="CJ48" s="259">
        <v>6</v>
      </c>
      <c r="CK48" s="263">
        <v>4</v>
      </c>
      <c r="CL48" s="263">
        <v>1.5</v>
      </c>
      <c r="CM48" s="290">
        <v>14.42</v>
      </c>
      <c r="CN48" s="263">
        <v>4.5</v>
      </c>
      <c r="CO48" s="74">
        <f t="shared" si="21"/>
        <v>45.2</v>
      </c>
      <c r="CP48" s="74">
        <f t="shared" si="22"/>
        <v>14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</v>
      </c>
      <c r="DL48" s="361">
        <v>13.7</v>
      </c>
      <c r="DM48" s="344"/>
      <c r="DN48" s="344"/>
      <c r="DO48" s="361">
        <v>39.869999999999997</v>
      </c>
      <c r="DP48" s="361">
        <v>13.29</v>
      </c>
      <c r="DQ48" s="355"/>
      <c r="DR48" s="355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44.34</v>
      </c>
      <c r="EH48" s="376">
        <v>11.085000000000001</v>
      </c>
      <c r="EI48" s="87">
        <v>103.09</v>
      </c>
      <c r="EJ48" s="87">
        <v>25.772500000000001</v>
      </c>
      <c r="EK48" s="74">
        <v>128.87</v>
      </c>
      <c r="EL48" s="272">
        <v>32.217500000000001</v>
      </c>
      <c r="EM48" s="377">
        <v>103.09</v>
      </c>
      <c r="EN48" s="377">
        <v>25.772500000000001</v>
      </c>
      <c r="EO48" s="377">
        <v>51.55</v>
      </c>
      <c r="EP48" s="377">
        <v>12.887499999999999</v>
      </c>
      <c r="EQ48" s="74">
        <f t="shared" si="28"/>
        <v>430.94</v>
      </c>
      <c r="ER48" s="74">
        <f t="shared" si="99"/>
        <v>69.075000000000003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72">
        <v>23</v>
      </c>
      <c r="FB48" s="373">
        <v>0</v>
      </c>
      <c r="FC48" s="106">
        <v>0</v>
      </c>
      <c r="FD48" s="261">
        <v>0</v>
      </c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2"/>
      <c r="HO48" s="74">
        <f t="shared" si="36"/>
        <v>0</v>
      </c>
      <c r="HP48" s="74">
        <f t="shared" si="37"/>
        <v>0</v>
      </c>
      <c r="HQ48" s="290">
        <v>400</v>
      </c>
      <c r="HR48" s="67"/>
      <c r="HS48" s="290"/>
      <c r="HT48" s="74"/>
      <c r="HU48" s="74">
        <f t="shared" si="38"/>
        <v>400</v>
      </c>
      <c r="HV48" s="74">
        <f t="shared" si="39"/>
        <v>0</v>
      </c>
      <c r="HW48" s="74"/>
      <c r="HX48" s="74"/>
      <c r="HY48" s="366">
        <v>4.7</v>
      </c>
      <c r="HZ48" s="366">
        <v>1.175</v>
      </c>
      <c r="IA48" s="89"/>
      <c r="IB48" s="87"/>
      <c r="IC48" s="172">
        <v>10</v>
      </c>
      <c r="ID48" s="263">
        <v>2.5</v>
      </c>
      <c r="IE48" s="184"/>
      <c r="IF48" s="184"/>
      <c r="IG48" s="74">
        <f t="shared" si="40"/>
        <v>14.7</v>
      </c>
      <c r="IH48" s="74">
        <f t="shared" si="41"/>
        <v>3.6749999999999998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83">
        <v>10.31</v>
      </c>
      <c r="JF48" s="383">
        <v>0</v>
      </c>
      <c r="JG48" s="74">
        <f t="shared" si="42"/>
        <v>10.31</v>
      </c>
      <c r="JH48" s="74">
        <f t="shared" si="43"/>
        <v>0</v>
      </c>
      <c r="JI48" s="263"/>
      <c r="JJ48" s="263"/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0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3">
        <v>0</v>
      </c>
      <c r="LM48" s="75">
        <v>3.4</v>
      </c>
      <c r="LN48" s="363">
        <v>0</v>
      </c>
      <c r="LO48" s="75">
        <v>3.8730000000000002</v>
      </c>
      <c r="LP48" s="365">
        <v>0</v>
      </c>
      <c r="LQ48" s="130"/>
      <c r="LR48" s="265"/>
      <c r="LS48" s="265"/>
      <c r="LT48" s="265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5">
        <v>17.53219296</v>
      </c>
      <c r="MN48" s="375">
        <v>0</v>
      </c>
      <c r="MO48" s="375">
        <v>11.68812864</v>
      </c>
      <c r="MP48" s="375">
        <v>0</v>
      </c>
      <c r="MQ48" s="70">
        <f t="shared" si="61"/>
        <v>29.220321599999998</v>
      </c>
      <c r="MR48" s="70">
        <f t="shared" si="62"/>
        <v>0</v>
      </c>
      <c r="MS48" s="70">
        <v>13.6</v>
      </c>
      <c r="MT48" s="70">
        <v>4.7</v>
      </c>
      <c r="MU48" s="70">
        <f t="shared" si="63"/>
        <v>13.6</v>
      </c>
      <c r="MV48" s="70">
        <f t="shared" si="64"/>
        <v>4.7</v>
      </c>
      <c r="MW48" s="70"/>
      <c r="MX48" s="70"/>
      <c r="MY48" s="70">
        <f t="shared" si="65"/>
        <v>0</v>
      </c>
      <c r="MZ48" s="70">
        <f t="shared" si="66"/>
        <v>0</v>
      </c>
      <c r="NA48" s="296"/>
      <c r="NB48" s="33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1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1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16.96</v>
      </c>
      <c r="OD48" s="70">
        <f t="shared" si="76"/>
        <v>0</v>
      </c>
      <c r="OE48" s="70">
        <v>11.3</v>
      </c>
      <c r="OF48" s="70"/>
      <c r="OG48" s="114">
        <v>0.01</v>
      </c>
      <c r="OH48" s="70"/>
      <c r="OI48" s="114">
        <v>0.1</v>
      </c>
      <c r="OJ48" s="70"/>
      <c r="OK48" s="70">
        <v>0</v>
      </c>
      <c r="OL48" s="70"/>
      <c r="OM48" s="70">
        <f t="shared" si="77"/>
        <v>11.41</v>
      </c>
      <c r="ON48" s="70">
        <f t="shared" si="78"/>
        <v>0</v>
      </c>
      <c r="OO48" s="384">
        <v>8.01</v>
      </c>
      <c r="OP48" s="264"/>
      <c r="OQ48" s="384">
        <v>2.2599999999999998</v>
      </c>
      <c r="OR48" s="264"/>
      <c r="OS48" s="384">
        <v>2.4700000000000002</v>
      </c>
      <c r="OT48" s="264"/>
      <c r="OU48" s="172">
        <f t="shared" si="79"/>
        <v>12.74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79">
        <v>105</v>
      </c>
      <c r="AL49" s="380">
        <v>31.5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5"/>
        <v>105</v>
      </c>
      <c r="AV49" s="70">
        <f t="shared" si="86"/>
        <v>31.5</v>
      </c>
      <c r="AW49" s="74"/>
      <c r="AX49" s="74"/>
      <c r="AY49" s="270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>
        <v>6.18</v>
      </c>
      <c r="CH49" s="259">
        <v>2</v>
      </c>
      <c r="CI49" s="290">
        <v>20.6</v>
      </c>
      <c r="CJ49" s="259">
        <v>6</v>
      </c>
      <c r="CK49" s="263">
        <v>4</v>
      </c>
      <c r="CL49" s="263">
        <v>1.5</v>
      </c>
      <c r="CM49" s="290">
        <v>14.42</v>
      </c>
      <c r="CN49" s="263">
        <v>4.5</v>
      </c>
      <c r="CO49" s="74">
        <f t="shared" si="21"/>
        <v>45.2</v>
      </c>
      <c r="CP49" s="74">
        <f t="shared" si="22"/>
        <v>14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</v>
      </c>
      <c r="DL49" s="361">
        <v>13.7</v>
      </c>
      <c r="DM49" s="344"/>
      <c r="DN49" s="344"/>
      <c r="DO49" s="361">
        <v>39.869999999999997</v>
      </c>
      <c r="DP49" s="361">
        <v>13.29</v>
      </c>
      <c r="DQ49" s="355"/>
      <c r="DR49" s="355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44.34</v>
      </c>
      <c r="EH49" s="376">
        <v>11.085000000000001</v>
      </c>
      <c r="EI49" s="87">
        <v>103.09</v>
      </c>
      <c r="EJ49" s="87">
        <v>25.772500000000001</v>
      </c>
      <c r="EK49" s="74">
        <v>128.87</v>
      </c>
      <c r="EL49" s="272">
        <v>32.217500000000001</v>
      </c>
      <c r="EM49" s="377">
        <v>103.09</v>
      </c>
      <c r="EN49" s="377">
        <v>25.772500000000001</v>
      </c>
      <c r="EO49" s="377">
        <v>51.55</v>
      </c>
      <c r="EP49" s="377">
        <v>12.887499999999999</v>
      </c>
      <c r="EQ49" s="74">
        <f t="shared" si="28"/>
        <v>430.94</v>
      </c>
      <c r="ER49" s="74">
        <f t="shared" si="99"/>
        <v>69.075000000000003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72">
        <v>23</v>
      </c>
      <c r="FB49" s="373">
        <v>0</v>
      </c>
      <c r="FC49" s="106">
        <v>0</v>
      </c>
      <c r="FD49" s="261">
        <v>0</v>
      </c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2"/>
      <c r="HO49" s="74">
        <f t="shared" si="36"/>
        <v>0</v>
      </c>
      <c r="HP49" s="74">
        <f t="shared" si="37"/>
        <v>0</v>
      </c>
      <c r="HQ49" s="290">
        <v>400</v>
      </c>
      <c r="HR49" s="67"/>
      <c r="HS49" s="290"/>
      <c r="HT49" s="74"/>
      <c r="HU49" s="74">
        <f t="shared" si="38"/>
        <v>400</v>
      </c>
      <c r="HV49" s="74">
        <f t="shared" si="39"/>
        <v>0</v>
      </c>
      <c r="HW49" s="74"/>
      <c r="HX49" s="74"/>
      <c r="HY49" s="366">
        <v>4.7</v>
      </c>
      <c r="HZ49" s="366">
        <v>1.175</v>
      </c>
      <c r="IA49" s="89"/>
      <c r="IB49" s="87"/>
      <c r="IC49" s="172">
        <v>10</v>
      </c>
      <c r="ID49" s="263">
        <v>2.5</v>
      </c>
      <c r="IE49" s="184"/>
      <c r="IF49" s="184"/>
      <c r="IG49" s="74">
        <f t="shared" si="40"/>
        <v>14.7</v>
      </c>
      <c r="IH49" s="74">
        <f t="shared" si="41"/>
        <v>3.6749999999999998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83">
        <v>10.31</v>
      </c>
      <c r="JF49" s="383">
        <v>0</v>
      </c>
      <c r="JG49" s="74">
        <f t="shared" si="42"/>
        <v>10.31</v>
      </c>
      <c r="JH49" s="74">
        <f t="shared" si="43"/>
        <v>0</v>
      </c>
      <c r="JI49" s="263"/>
      <c r="JJ49" s="263"/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0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3">
        <v>0</v>
      </c>
      <c r="LM49" s="75">
        <v>3.4</v>
      </c>
      <c r="LN49" s="363">
        <v>0</v>
      </c>
      <c r="LO49" s="75">
        <v>3.8730000000000002</v>
      </c>
      <c r="LP49" s="365">
        <v>0</v>
      </c>
      <c r="LQ49" s="130"/>
      <c r="LR49" s="265"/>
      <c r="LS49" s="265"/>
      <c r="LT49" s="265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5">
        <v>18.448308799999982</v>
      </c>
      <c r="MN49" s="375">
        <v>0</v>
      </c>
      <c r="MO49" s="375">
        <v>12.298872533333322</v>
      </c>
      <c r="MP49" s="375">
        <v>0</v>
      </c>
      <c r="MQ49" s="70">
        <f t="shared" si="61"/>
        <v>30.747181333333302</v>
      </c>
      <c r="MR49" s="70">
        <f t="shared" si="62"/>
        <v>0</v>
      </c>
      <c r="MS49" s="70">
        <v>13.6</v>
      </c>
      <c r="MT49" s="70">
        <v>4.7</v>
      </c>
      <c r="MU49" s="70">
        <f t="shared" si="63"/>
        <v>13.6</v>
      </c>
      <c r="MV49" s="70">
        <f t="shared" si="64"/>
        <v>4.7</v>
      </c>
      <c r="MW49" s="70"/>
      <c r="MX49" s="70"/>
      <c r="MY49" s="70">
        <f t="shared" si="65"/>
        <v>0</v>
      </c>
      <c r="MZ49" s="70">
        <f t="shared" si="66"/>
        <v>0</v>
      </c>
      <c r="NA49" s="296"/>
      <c r="NB49" s="33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1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1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16.96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1.92</v>
      </c>
      <c r="OJ49" s="70"/>
      <c r="OK49" s="70">
        <v>0</v>
      </c>
      <c r="OL49" s="70"/>
      <c r="OM49" s="70">
        <f t="shared" si="77"/>
        <v>13.22</v>
      </c>
      <c r="ON49" s="70">
        <f t="shared" si="78"/>
        <v>0</v>
      </c>
      <c r="OO49" s="384">
        <v>8.51</v>
      </c>
      <c r="OP49" s="264"/>
      <c r="OQ49" s="384">
        <v>2.4</v>
      </c>
      <c r="OR49" s="264"/>
      <c r="OS49" s="384">
        <v>2.62</v>
      </c>
      <c r="OT49" s="264"/>
      <c r="OU49" s="172">
        <f t="shared" si="79"/>
        <v>13.530000000000001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79">
        <v>105</v>
      </c>
      <c r="AL50" s="380">
        <v>31.5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5"/>
        <v>105</v>
      </c>
      <c r="AV50" s="70">
        <f t="shared" si="86"/>
        <v>31.5</v>
      </c>
      <c r="AW50" s="74"/>
      <c r="AX50" s="74"/>
      <c r="AY50" s="270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>
        <v>6.18</v>
      </c>
      <c r="CH50" s="259">
        <v>2</v>
      </c>
      <c r="CI50" s="290">
        <v>20.6</v>
      </c>
      <c r="CJ50" s="259">
        <v>6</v>
      </c>
      <c r="CK50" s="263">
        <v>4</v>
      </c>
      <c r="CL50" s="263">
        <v>1.5</v>
      </c>
      <c r="CM50" s="290">
        <v>14.42</v>
      </c>
      <c r="CN50" s="263">
        <v>4.5</v>
      </c>
      <c r="CO50" s="74">
        <f t="shared" si="21"/>
        <v>45.2</v>
      </c>
      <c r="CP50" s="74">
        <f t="shared" si="22"/>
        <v>14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</v>
      </c>
      <c r="DL50" s="361">
        <v>13.7</v>
      </c>
      <c r="DM50" s="344"/>
      <c r="DN50" s="344"/>
      <c r="DO50" s="361">
        <v>39.869999999999997</v>
      </c>
      <c r="DP50" s="361">
        <v>13.29</v>
      </c>
      <c r="DQ50" s="355"/>
      <c r="DR50" s="355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44.34</v>
      </c>
      <c r="EH50" s="376">
        <v>11.085000000000001</v>
      </c>
      <c r="EI50" s="87">
        <v>103.09</v>
      </c>
      <c r="EJ50" s="87">
        <v>25.772500000000001</v>
      </c>
      <c r="EK50" s="74">
        <v>128.87</v>
      </c>
      <c r="EL50" s="272">
        <v>32.217500000000001</v>
      </c>
      <c r="EM50" s="377">
        <v>103.09</v>
      </c>
      <c r="EN50" s="377">
        <v>25.772500000000001</v>
      </c>
      <c r="EO50" s="377">
        <v>51.55</v>
      </c>
      <c r="EP50" s="377">
        <v>12.887499999999999</v>
      </c>
      <c r="EQ50" s="74">
        <f t="shared" si="28"/>
        <v>430.94</v>
      </c>
      <c r="ER50" s="74">
        <f t="shared" si="99"/>
        <v>69.075000000000003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72">
        <v>23</v>
      </c>
      <c r="FB50" s="373">
        <v>0</v>
      </c>
      <c r="FC50" s="106">
        <v>0</v>
      </c>
      <c r="FD50" s="261">
        <v>0</v>
      </c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2"/>
      <c r="HO50" s="74">
        <f t="shared" si="36"/>
        <v>0</v>
      </c>
      <c r="HP50" s="74">
        <f t="shared" si="37"/>
        <v>0</v>
      </c>
      <c r="HQ50" s="290">
        <v>400</v>
      </c>
      <c r="HR50" s="67"/>
      <c r="HS50" s="290"/>
      <c r="HT50" s="74"/>
      <c r="HU50" s="74">
        <f t="shared" si="38"/>
        <v>400</v>
      </c>
      <c r="HV50" s="74">
        <f t="shared" si="39"/>
        <v>0</v>
      </c>
      <c r="HW50" s="74"/>
      <c r="HX50" s="74"/>
      <c r="HY50" s="366">
        <v>4.7</v>
      </c>
      <c r="HZ50" s="366">
        <v>1.175</v>
      </c>
      <c r="IA50" s="89"/>
      <c r="IB50" s="87"/>
      <c r="IC50" s="172">
        <v>10</v>
      </c>
      <c r="ID50" s="263">
        <v>2.5</v>
      </c>
      <c r="IE50" s="184"/>
      <c r="IF50" s="184"/>
      <c r="IG50" s="74">
        <f t="shared" si="40"/>
        <v>14.7</v>
      </c>
      <c r="IH50" s="74">
        <f t="shared" si="41"/>
        <v>3.6749999999999998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83">
        <v>10.31</v>
      </c>
      <c r="JF50" s="383">
        <v>0</v>
      </c>
      <c r="JG50" s="74">
        <f t="shared" si="42"/>
        <v>10.31</v>
      </c>
      <c r="JH50" s="74">
        <f t="shared" si="43"/>
        <v>0</v>
      </c>
      <c r="JI50" s="263"/>
      <c r="JJ50" s="263"/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0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3">
        <v>0</v>
      </c>
      <c r="LM50" s="75">
        <v>3.4</v>
      </c>
      <c r="LN50" s="363">
        <v>0</v>
      </c>
      <c r="LO50" s="75">
        <v>3.8730000000000002</v>
      </c>
      <c r="LP50" s="365">
        <v>0</v>
      </c>
      <c r="LQ50" s="130"/>
      <c r="LR50" s="265"/>
      <c r="LS50" s="265"/>
      <c r="LT50" s="265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5">
        <v>19.14650896000002</v>
      </c>
      <c r="MN50" s="375">
        <v>0</v>
      </c>
      <c r="MO50" s="375">
        <v>12.764339306666681</v>
      </c>
      <c r="MP50" s="375">
        <v>0</v>
      </c>
      <c r="MQ50" s="70">
        <f t="shared" si="61"/>
        <v>31.910848266666701</v>
      </c>
      <c r="MR50" s="70">
        <f t="shared" si="62"/>
        <v>0</v>
      </c>
      <c r="MS50" s="70">
        <v>13.6</v>
      </c>
      <c r="MT50" s="70">
        <v>4.7</v>
      </c>
      <c r="MU50" s="70">
        <f t="shared" si="63"/>
        <v>13.6</v>
      </c>
      <c r="MV50" s="70">
        <f t="shared" si="64"/>
        <v>4.7</v>
      </c>
      <c r="MW50" s="70"/>
      <c r="MX50" s="70"/>
      <c r="MY50" s="70">
        <f t="shared" si="65"/>
        <v>0</v>
      </c>
      <c r="MZ50" s="70">
        <f t="shared" si="66"/>
        <v>0</v>
      </c>
      <c r="NA50" s="296"/>
      <c r="NB50" s="33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1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16.96</v>
      </c>
      <c r="OD50" s="70">
        <f t="shared" si="76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0.95</v>
      </c>
      <c r="OL50" s="70"/>
      <c r="OM50" s="70">
        <f t="shared" si="77"/>
        <v>14.75</v>
      </c>
      <c r="ON50" s="70">
        <f t="shared" si="78"/>
        <v>0</v>
      </c>
      <c r="OO50" s="384">
        <v>8.9700000000000006</v>
      </c>
      <c r="OP50" s="264"/>
      <c r="OQ50" s="384">
        <v>2.5299999999999998</v>
      </c>
      <c r="OR50" s="264"/>
      <c r="OS50" s="384">
        <v>2.77</v>
      </c>
      <c r="OT50" s="264"/>
      <c r="OU50" s="172">
        <f t="shared" si="79"/>
        <v>14.27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79">
        <v>105</v>
      </c>
      <c r="AL51" s="380">
        <v>31.5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5"/>
        <v>105</v>
      </c>
      <c r="AV51" s="71">
        <f t="shared" si="86"/>
        <v>31.5</v>
      </c>
      <c r="AW51" s="67"/>
      <c r="AX51" s="67"/>
      <c r="AY51" s="30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>
        <v>6.18</v>
      </c>
      <c r="CH51" s="259">
        <v>2</v>
      </c>
      <c r="CI51" s="290">
        <v>20.6</v>
      </c>
      <c r="CJ51" s="259">
        <v>6</v>
      </c>
      <c r="CK51" s="263">
        <v>4</v>
      </c>
      <c r="CL51" s="263">
        <v>1.5</v>
      </c>
      <c r="CM51" s="290">
        <v>14.42</v>
      </c>
      <c r="CN51" s="263">
        <v>4.5</v>
      </c>
      <c r="CO51" s="67">
        <f t="shared" si="21"/>
        <v>45.2</v>
      </c>
      <c r="CP51" s="67">
        <f t="shared" si="22"/>
        <v>14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41.1</v>
      </c>
      <c r="DL51" s="362">
        <v>13.7</v>
      </c>
      <c r="DM51" s="344"/>
      <c r="DN51" s="344"/>
      <c r="DO51" s="362">
        <v>39.869999999999997</v>
      </c>
      <c r="DP51" s="362">
        <v>13.29</v>
      </c>
      <c r="DQ51" s="355"/>
      <c r="DR51" s="355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44.34</v>
      </c>
      <c r="EH51" s="310">
        <v>11.085000000000001</v>
      </c>
      <c r="EI51" s="87">
        <v>103.09</v>
      </c>
      <c r="EJ51" s="87">
        <v>25.772500000000001</v>
      </c>
      <c r="EK51" s="74">
        <v>128.87</v>
      </c>
      <c r="EL51" s="87">
        <v>32.217500000000001</v>
      </c>
      <c r="EM51" s="378">
        <v>103.09</v>
      </c>
      <c r="EN51" s="378">
        <v>25.772500000000001</v>
      </c>
      <c r="EO51" s="378">
        <v>51.55</v>
      </c>
      <c r="EP51" s="378">
        <v>12.887499999999999</v>
      </c>
      <c r="EQ51" s="67">
        <f t="shared" si="28"/>
        <v>430.94</v>
      </c>
      <c r="ER51" s="67">
        <f t="shared" si="99"/>
        <v>69.075000000000003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2">
        <v>23</v>
      </c>
      <c r="FB51" s="263">
        <v>0</v>
      </c>
      <c r="FC51" s="106">
        <v>0</v>
      </c>
      <c r="FD51" s="263">
        <v>0</v>
      </c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0">
        <v>400</v>
      </c>
      <c r="HR51" s="67"/>
      <c r="HS51" s="290"/>
      <c r="HT51" s="67"/>
      <c r="HU51" s="67">
        <f t="shared" si="38"/>
        <v>400</v>
      </c>
      <c r="HV51" s="67">
        <f t="shared" si="39"/>
        <v>0</v>
      </c>
      <c r="HW51" s="67"/>
      <c r="HX51" s="67"/>
      <c r="HY51" s="368">
        <v>4.7</v>
      </c>
      <c r="HZ51" s="368">
        <v>1.175</v>
      </c>
      <c r="IA51" s="89"/>
      <c r="IB51" s="87"/>
      <c r="IC51" s="296">
        <v>10</v>
      </c>
      <c r="ID51" s="263">
        <v>2.5</v>
      </c>
      <c r="IE51" s="89"/>
      <c r="IF51" s="89"/>
      <c r="IG51" s="67">
        <f t="shared" si="40"/>
        <v>14.7</v>
      </c>
      <c r="IH51" s="67">
        <f t="shared" si="41"/>
        <v>3.6749999999999998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83">
        <v>10.31</v>
      </c>
      <c r="JF51" s="383">
        <v>0</v>
      </c>
      <c r="JG51" s="67">
        <f t="shared" si="42"/>
        <v>10.31</v>
      </c>
      <c r="JH51" s="67">
        <f t="shared" si="43"/>
        <v>0</v>
      </c>
      <c r="JI51" s="263"/>
      <c r="JJ51" s="263"/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0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3">
        <v>0</v>
      </c>
      <c r="LM51" s="75">
        <v>3.4</v>
      </c>
      <c r="LN51" s="363">
        <v>0</v>
      </c>
      <c r="LO51" s="75">
        <v>3.8730000000000002</v>
      </c>
      <c r="LP51" s="365">
        <v>0</v>
      </c>
      <c r="LQ51" s="130"/>
      <c r="LR51" s="265"/>
      <c r="LS51" s="265"/>
      <c r="LT51" s="265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5">
        <v>19.739281439999999</v>
      </c>
      <c r="MN51" s="375">
        <v>0</v>
      </c>
      <c r="MO51" s="375">
        <v>13.159520960000002</v>
      </c>
      <c r="MP51" s="375">
        <v>0</v>
      </c>
      <c r="MQ51" s="71">
        <f t="shared" si="61"/>
        <v>32.898802400000001</v>
      </c>
      <c r="MR51" s="71">
        <f t="shared" si="62"/>
        <v>0</v>
      </c>
      <c r="MS51" s="71">
        <v>13.6</v>
      </c>
      <c r="MT51" s="71">
        <v>4.7</v>
      </c>
      <c r="MU51" s="71">
        <f t="shared" si="63"/>
        <v>13.6</v>
      </c>
      <c r="MV51" s="71">
        <f t="shared" si="64"/>
        <v>4.7</v>
      </c>
      <c r="MW51" s="71"/>
      <c r="MX51" s="71"/>
      <c r="MY51" s="71">
        <f t="shared" si="65"/>
        <v>0</v>
      </c>
      <c r="MZ51" s="71">
        <f t="shared" si="66"/>
        <v>0</v>
      </c>
      <c r="NA51" s="296"/>
      <c r="NB51" s="330"/>
      <c r="NC51" s="71">
        <f t="shared" si="67"/>
        <v>0</v>
      </c>
      <c r="ND51" s="71">
        <f t="shared" si="68"/>
        <v>0</v>
      </c>
      <c r="NE51" s="296"/>
      <c r="NF51" s="296"/>
      <c r="NG51" s="296">
        <f t="shared" si="69"/>
        <v>0</v>
      </c>
      <c r="NH51" s="296">
        <f t="shared" si="70"/>
        <v>0</v>
      </c>
      <c r="NI51" s="296"/>
      <c r="NJ51" s="296"/>
      <c r="NK51" s="296">
        <f t="shared" si="71"/>
        <v>0</v>
      </c>
      <c r="NL51" s="296">
        <f t="shared" si="72"/>
        <v>0</v>
      </c>
      <c r="NM51" s="263"/>
      <c r="NN51" s="296"/>
      <c r="NO51" s="296">
        <f t="shared" si="73"/>
        <v>0</v>
      </c>
      <c r="NP51" s="296">
        <f t="shared" si="74"/>
        <v>0</v>
      </c>
      <c r="NQ51" s="296">
        <v>10.66</v>
      </c>
      <c r="NR51" s="296"/>
      <c r="NS51" s="71">
        <v>1</v>
      </c>
      <c r="NT51" s="71"/>
      <c r="NU51" s="71">
        <v>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22.62</v>
      </c>
      <c r="OD51" s="71">
        <f t="shared" si="76"/>
        <v>0</v>
      </c>
      <c r="OE51" s="71">
        <v>11.3</v>
      </c>
      <c r="OF51" s="71"/>
      <c r="OG51" s="106">
        <v>1.28</v>
      </c>
      <c r="OH51" s="71"/>
      <c r="OI51" s="106">
        <v>2.5</v>
      </c>
      <c r="OJ51" s="71"/>
      <c r="OK51" s="71">
        <v>1</v>
      </c>
      <c r="OL51" s="71"/>
      <c r="OM51" s="71">
        <f t="shared" si="77"/>
        <v>16.079999999999998</v>
      </c>
      <c r="ON51" s="71">
        <f t="shared" si="78"/>
        <v>0</v>
      </c>
      <c r="OO51" s="384">
        <v>9.41</v>
      </c>
      <c r="OP51" s="343"/>
      <c r="OQ51" s="384">
        <v>2.66</v>
      </c>
      <c r="OR51" s="343"/>
      <c r="OS51" s="384">
        <v>2.9</v>
      </c>
      <c r="OT51" s="343"/>
      <c r="OU51" s="172">
        <f t="shared" si="79"/>
        <v>14.97</v>
      </c>
      <c r="OV51" s="296">
        <f t="shared" si="80"/>
        <v>0</v>
      </c>
      <c r="OW51" s="296"/>
      <c r="OX51" s="296"/>
      <c r="OY51" s="296">
        <f t="shared" si="96"/>
        <v>0</v>
      </c>
      <c r="OZ51" s="296">
        <f t="shared" si="97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79">
        <v>105</v>
      </c>
      <c r="AL52" s="380">
        <v>31.5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5"/>
        <v>105</v>
      </c>
      <c r="AV52" s="71">
        <f t="shared" si="86"/>
        <v>31.5</v>
      </c>
      <c r="AW52" s="67"/>
      <c r="AX52" s="67"/>
      <c r="AY52" s="30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>
        <v>6.18</v>
      </c>
      <c r="CH52" s="259">
        <v>2</v>
      </c>
      <c r="CI52" s="290">
        <v>20.6</v>
      </c>
      <c r="CJ52" s="259">
        <v>6</v>
      </c>
      <c r="CK52" s="263">
        <v>4</v>
      </c>
      <c r="CL52" s="263">
        <v>1.5</v>
      </c>
      <c r="CM52" s="290">
        <v>14.42</v>
      </c>
      <c r="CN52" s="263">
        <v>4.5</v>
      </c>
      <c r="CO52" s="67">
        <f t="shared" si="21"/>
        <v>45.2</v>
      </c>
      <c r="CP52" s="67">
        <f t="shared" si="22"/>
        <v>14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41.1</v>
      </c>
      <c r="DL52" s="362">
        <v>13.7</v>
      </c>
      <c r="DM52" s="344"/>
      <c r="DN52" s="344"/>
      <c r="DO52" s="362">
        <v>39.869999999999997</v>
      </c>
      <c r="DP52" s="362">
        <v>13.29</v>
      </c>
      <c r="DQ52" s="355"/>
      <c r="DR52" s="355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44.34</v>
      </c>
      <c r="EH52" s="310">
        <v>11.085000000000001</v>
      </c>
      <c r="EI52" s="87">
        <v>103.09</v>
      </c>
      <c r="EJ52" s="87">
        <v>25.772500000000001</v>
      </c>
      <c r="EK52" s="74">
        <v>128.87</v>
      </c>
      <c r="EL52" s="87">
        <v>32.217500000000001</v>
      </c>
      <c r="EM52" s="378">
        <v>103.09</v>
      </c>
      <c r="EN52" s="378">
        <v>25.772500000000001</v>
      </c>
      <c r="EO52" s="378">
        <v>51.55</v>
      </c>
      <c r="EP52" s="378">
        <v>12.887499999999999</v>
      </c>
      <c r="EQ52" s="67">
        <f t="shared" si="28"/>
        <v>430.94</v>
      </c>
      <c r="ER52" s="67">
        <f t="shared" si="99"/>
        <v>69.075000000000003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2">
        <v>23</v>
      </c>
      <c r="FB52" s="263">
        <v>0</v>
      </c>
      <c r="FC52" s="106">
        <v>0</v>
      </c>
      <c r="FD52" s="263">
        <v>0</v>
      </c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0">
        <v>400</v>
      </c>
      <c r="HR52" s="67"/>
      <c r="HS52" s="290"/>
      <c r="HT52" s="67"/>
      <c r="HU52" s="67">
        <f t="shared" si="38"/>
        <v>400</v>
      </c>
      <c r="HV52" s="67">
        <f t="shared" si="39"/>
        <v>0</v>
      </c>
      <c r="HW52" s="67"/>
      <c r="HX52" s="67"/>
      <c r="HY52" s="368">
        <v>4.7</v>
      </c>
      <c r="HZ52" s="368">
        <v>1.175</v>
      </c>
      <c r="IA52" s="89"/>
      <c r="IB52" s="87"/>
      <c r="IC52" s="296">
        <v>10</v>
      </c>
      <c r="ID52" s="263">
        <v>2.5</v>
      </c>
      <c r="IE52" s="89"/>
      <c r="IF52" s="89"/>
      <c r="IG52" s="67">
        <f t="shared" si="40"/>
        <v>14.7</v>
      </c>
      <c r="IH52" s="67">
        <f t="shared" si="41"/>
        <v>3.6749999999999998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83">
        <v>10.31</v>
      </c>
      <c r="JF52" s="383">
        <v>0</v>
      </c>
      <c r="JG52" s="67">
        <f t="shared" si="42"/>
        <v>10.31</v>
      </c>
      <c r="JH52" s="67">
        <f t="shared" si="43"/>
        <v>0</v>
      </c>
      <c r="JI52" s="263"/>
      <c r="JJ52" s="263"/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0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3">
        <v>0</v>
      </c>
      <c r="LM52" s="75">
        <v>3.4</v>
      </c>
      <c r="LN52" s="363">
        <v>0</v>
      </c>
      <c r="LO52" s="75">
        <v>3.8730000000000002</v>
      </c>
      <c r="LP52" s="365">
        <v>0</v>
      </c>
      <c r="LQ52" s="130"/>
      <c r="LR52" s="265"/>
      <c r="LS52" s="265"/>
      <c r="LT52" s="265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5">
        <v>20.402508799999978</v>
      </c>
      <c r="MN52" s="375">
        <v>0</v>
      </c>
      <c r="MO52" s="375">
        <v>13.601672533333321</v>
      </c>
      <c r="MP52" s="375">
        <v>0</v>
      </c>
      <c r="MQ52" s="71">
        <f t="shared" si="61"/>
        <v>34.0041813333333</v>
      </c>
      <c r="MR52" s="71">
        <f t="shared" si="62"/>
        <v>0</v>
      </c>
      <c r="MS52" s="71">
        <v>13.6</v>
      </c>
      <c r="MT52" s="71">
        <v>4.7</v>
      </c>
      <c r="MU52" s="71">
        <f t="shared" si="63"/>
        <v>13.6</v>
      </c>
      <c r="MV52" s="71">
        <f t="shared" si="64"/>
        <v>4.7</v>
      </c>
      <c r="MW52" s="71"/>
      <c r="MX52" s="71"/>
      <c r="MY52" s="71">
        <f t="shared" si="65"/>
        <v>0</v>
      </c>
      <c r="MZ52" s="71">
        <f t="shared" si="66"/>
        <v>0</v>
      </c>
      <c r="NA52" s="296"/>
      <c r="NB52" s="330"/>
      <c r="NC52" s="71">
        <f t="shared" si="67"/>
        <v>0</v>
      </c>
      <c r="ND52" s="71">
        <f t="shared" si="68"/>
        <v>0</v>
      </c>
      <c r="NE52" s="296"/>
      <c r="NF52" s="296"/>
      <c r="NG52" s="296">
        <f t="shared" si="69"/>
        <v>0</v>
      </c>
      <c r="NH52" s="296">
        <f t="shared" si="70"/>
        <v>0</v>
      </c>
      <c r="NI52" s="296"/>
      <c r="NJ52" s="296"/>
      <c r="NK52" s="296">
        <f t="shared" si="71"/>
        <v>0</v>
      </c>
      <c r="NL52" s="296">
        <f t="shared" si="72"/>
        <v>0</v>
      </c>
      <c r="NM52" s="263"/>
      <c r="NN52" s="296"/>
      <c r="NO52" s="296">
        <f t="shared" si="73"/>
        <v>0</v>
      </c>
      <c r="NP52" s="296">
        <f t="shared" si="74"/>
        <v>0</v>
      </c>
      <c r="NQ52" s="296">
        <v>10.66</v>
      </c>
      <c r="NR52" s="296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22.62</v>
      </c>
      <c r="OD52" s="71">
        <f t="shared" si="76"/>
        <v>0</v>
      </c>
      <c r="OE52" s="71">
        <v>11.3</v>
      </c>
      <c r="OF52" s="71"/>
      <c r="OG52" s="106">
        <v>2.0699999999999998</v>
      </c>
      <c r="OH52" s="71"/>
      <c r="OI52" s="106">
        <v>2.5</v>
      </c>
      <c r="OJ52" s="71"/>
      <c r="OK52" s="71">
        <v>1</v>
      </c>
      <c r="OL52" s="71"/>
      <c r="OM52" s="71">
        <f t="shared" si="77"/>
        <v>16.87</v>
      </c>
      <c r="ON52" s="71">
        <f t="shared" si="78"/>
        <v>0</v>
      </c>
      <c r="OO52" s="384">
        <v>9.59</v>
      </c>
      <c r="OP52" s="343"/>
      <c r="OQ52" s="384">
        <v>2.71</v>
      </c>
      <c r="OR52" s="343"/>
      <c r="OS52" s="384">
        <v>2.96</v>
      </c>
      <c r="OT52" s="343"/>
      <c r="OU52" s="172">
        <f t="shared" si="79"/>
        <v>15.260000000000002</v>
      </c>
      <c r="OV52" s="296">
        <f t="shared" si="80"/>
        <v>0</v>
      </c>
      <c r="OW52" s="296"/>
      <c r="OX52" s="296"/>
      <c r="OY52" s="296">
        <f t="shared" si="96"/>
        <v>0</v>
      </c>
      <c r="OZ52" s="296">
        <f t="shared" si="97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79">
        <v>105</v>
      </c>
      <c r="AL53" s="380">
        <v>31.5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5"/>
        <v>105</v>
      </c>
      <c r="AV53" s="71">
        <f t="shared" si="86"/>
        <v>31.5</v>
      </c>
      <c r="AW53" s="67"/>
      <c r="AX53" s="67"/>
      <c r="AY53" s="30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>
        <v>6.18</v>
      </c>
      <c r="CH53" s="259">
        <v>2</v>
      </c>
      <c r="CI53" s="290">
        <v>20.6</v>
      </c>
      <c r="CJ53" s="259">
        <v>6</v>
      </c>
      <c r="CK53" s="263">
        <v>4</v>
      </c>
      <c r="CL53" s="263">
        <v>1.5</v>
      </c>
      <c r="CM53" s="290">
        <v>14.42</v>
      </c>
      <c r="CN53" s="263">
        <v>4.5</v>
      </c>
      <c r="CO53" s="67">
        <f t="shared" si="21"/>
        <v>45.2</v>
      </c>
      <c r="CP53" s="67">
        <f t="shared" si="22"/>
        <v>14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41.1</v>
      </c>
      <c r="DL53" s="362">
        <v>13.7</v>
      </c>
      <c r="DM53" s="344"/>
      <c r="DN53" s="344"/>
      <c r="DO53" s="362">
        <v>39.869999999999997</v>
      </c>
      <c r="DP53" s="362">
        <v>13.29</v>
      </c>
      <c r="DQ53" s="355"/>
      <c r="DR53" s="355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44.34</v>
      </c>
      <c r="EH53" s="310">
        <v>11.085000000000001</v>
      </c>
      <c r="EI53" s="87">
        <v>103.09</v>
      </c>
      <c r="EJ53" s="87">
        <v>25.772500000000001</v>
      </c>
      <c r="EK53" s="74">
        <v>128.87</v>
      </c>
      <c r="EL53" s="87">
        <v>32.217500000000001</v>
      </c>
      <c r="EM53" s="378">
        <v>103.09</v>
      </c>
      <c r="EN53" s="378">
        <v>25.772500000000001</v>
      </c>
      <c r="EO53" s="378">
        <v>51.55</v>
      </c>
      <c r="EP53" s="378">
        <v>12.887499999999999</v>
      </c>
      <c r="EQ53" s="67">
        <f t="shared" si="28"/>
        <v>430.94</v>
      </c>
      <c r="ER53" s="67">
        <f t="shared" si="99"/>
        <v>69.075000000000003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2">
        <v>23</v>
      </c>
      <c r="FB53" s="263">
        <v>0</v>
      </c>
      <c r="FC53" s="106">
        <v>0</v>
      </c>
      <c r="FD53" s="263">
        <v>0</v>
      </c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0">
        <v>400</v>
      </c>
      <c r="HR53" s="67"/>
      <c r="HS53" s="290"/>
      <c r="HT53" s="67"/>
      <c r="HU53" s="67">
        <f t="shared" si="38"/>
        <v>400</v>
      </c>
      <c r="HV53" s="67">
        <f t="shared" si="39"/>
        <v>0</v>
      </c>
      <c r="HW53" s="67"/>
      <c r="HX53" s="67"/>
      <c r="HY53" s="368">
        <v>4.7</v>
      </c>
      <c r="HZ53" s="368">
        <v>1.175</v>
      </c>
      <c r="IA53" s="89"/>
      <c r="IB53" s="87"/>
      <c r="IC53" s="296">
        <v>10</v>
      </c>
      <c r="ID53" s="263">
        <v>2.5</v>
      </c>
      <c r="IE53" s="89"/>
      <c r="IF53" s="89"/>
      <c r="IG53" s="67">
        <f t="shared" si="40"/>
        <v>14.7</v>
      </c>
      <c r="IH53" s="67">
        <f t="shared" si="41"/>
        <v>3.6749999999999998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83">
        <v>10.31</v>
      </c>
      <c r="JF53" s="383">
        <v>0</v>
      </c>
      <c r="JG53" s="67">
        <f t="shared" si="42"/>
        <v>10.31</v>
      </c>
      <c r="JH53" s="67">
        <f t="shared" si="43"/>
        <v>0</v>
      </c>
      <c r="JI53" s="263"/>
      <c r="JJ53" s="263"/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0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3">
        <v>0</v>
      </c>
      <c r="LM53" s="75">
        <v>3.4</v>
      </c>
      <c r="LN53" s="363">
        <v>0</v>
      </c>
      <c r="LO53" s="75">
        <v>3.8730000000000002</v>
      </c>
      <c r="LP53" s="365">
        <v>0</v>
      </c>
      <c r="LQ53" s="130"/>
      <c r="LR53" s="265"/>
      <c r="LS53" s="265"/>
      <c r="LT53" s="265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5">
        <v>20.891152240000022</v>
      </c>
      <c r="MN53" s="375">
        <v>0</v>
      </c>
      <c r="MO53" s="375">
        <v>13.927434826666682</v>
      </c>
      <c r="MP53" s="375">
        <v>0</v>
      </c>
      <c r="MQ53" s="71">
        <f t="shared" si="61"/>
        <v>34.818587066666701</v>
      </c>
      <c r="MR53" s="71">
        <f t="shared" si="62"/>
        <v>0</v>
      </c>
      <c r="MS53" s="71">
        <v>13.6</v>
      </c>
      <c r="MT53" s="71">
        <v>4.7</v>
      </c>
      <c r="MU53" s="71">
        <f t="shared" si="63"/>
        <v>13.6</v>
      </c>
      <c r="MV53" s="71">
        <f t="shared" si="64"/>
        <v>4.7</v>
      </c>
      <c r="MW53" s="71"/>
      <c r="MX53" s="71"/>
      <c r="MY53" s="71">
        <f t="shared" si="65"/>
        <v>0</v>
      </c>
      <c r="MZ53" s="71">
        <f t="shared" si="66"/>
        <v>0</v>
      </c>
      <c r="NA53" s="296"/>
      <c r="NB53" s="330"/>
      <c r="NC53" s="71">
        <f t="shared" si="67"/>
        <v>0</v>
      </c>
      <c r="ND53" s="71">
        <f t="shared" si="68"/>
        <v>0</v>
      </c>
      <c r="NE53" s="296"/>
      <c r="NF53" s="296"/>
      <c r="NG53" s="296">
        <f t="shared" si="69"/>
        <v>0</v>
      </c>
      <c r="NH53" s="296">
        <f t="shared" si="70"/>
        <v>0</v>
      </c>
      <c r="NI53" s="296"/>
      <c r="NJ53" s="296"/>
      <c r="NK53" s="296">
        <f t="shared" si="71"/>
        <v>0</v>
      </c>
      <c r="NL53" s="296">
        <f t="shared" si="72"/>
        <v>0</v>
      </c>
      <c r="NM53" s="263"/>
      <c r="NN53" s="296"/>
      <c r="NO53" s="296">
        <f t="shared" si="73"/>
        <v>0</v>
      </c>
      <c r="NP53" s="296">
        <f t="shared" si="74"/>
        <v>0</v>
      </c>
      <c r="NQ53" s="296">
        <v>10.66</v>
      </c>
      <c r="NR53" s="296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22.62</v>
      </c>
      <c r="OD53" s="71">
        <f t="shared" si="76"/>
        <v>0</v>
      </c>
      <c r="OE53" s="71">
        <v>11.3</v>
      </c>
      <c r="OF53" s="71"/>
      <c r="OG53" s="106">
        <v>2.06</v>
      </c>
      <c r="OH53" s="71"/>
      <c r="OI53" s="106">
        <v>2.5</v>
      </c>
      <c r="OJ53" s="71"/>
      <c r="OK53" s="71">
        <v>1</v>
      </c>
      <c r="OL53" s="71"/>
      <c r="OM53" s="71">
        <f t="shared" si="77"/>
        <v>16.86</v>
      </c>
      <c r="ON53" s="71">
        <f t="shared" si="78"/>
        <v>0</v>
      </c>
      <c r="OO53" s="384">
        <v>9.74</v>
      </c>
      <c r="OP53" s="343"/>
      <c r="OQ53" s="384">
        <v>2.75</v>
      </c>
      <c r="OR53" s="343"/>
      <c r="OS53" s="384">
        <v>3</v>
      </c>
      <c r="OT53" s="343"/>
      <c r="OU53" s="172">
        <f t="shared" si="79"/>
        <v>15.49</v>
      </c>
      <c r="OV53" s="296">
        <f t="shared" si="80"/>
        <v>0</v>
      </c>
      <c r="OW53" s="296"/>
      <c r="OX53" s="296"/>
      <c r="OY53" s="296">
        <f t="shared" si="96"/>
        <v>0</v>
      </c>
      <c r="OZ53" s="296">
        <f t="shared" si="97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79">
        <v>105</v>
      </c>
      <c r="AL54" s="380">
        <v>31.5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5"/>
        <v>105</v>
      </c>
      <c r="AV54" s="71">
        <f t="shared" si="86"/>
        <v>31.5</v>
      </c>
      <c r="AW54" s="67"/>
      <c r="AX54" s="67"/>
      <c r="AY54" s="30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>
        <v>6.18</v>
      </c>
      <c r="CH54" s="259">
        <v>2</v>
      </c>
      <c r="CI54" s="290">
        <v>20.6</v>
      </c>
      <c r="CJ54" s="259">
        <v>6</v>
      </c>
      <c r="CK54" s="263">
        <v>4</v>
      </c>
      <c r="CL54" s="263">
        <v>1.5</v>
      </c>
      <c r="CM54" s="290">
        <v>14.42</v>
      </c>
      <c r="CN54" s="263">
        <v>4.5</v>
      </c>
      <c r="CO54" s="67">
        <f t="shared" si="21"/>
        <v>45.2</v>
      </c>
      <c r="CP54" s="67">
        <f t="shared" si="22"/>
        <v>14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41.1</v>
      </c>
      <c r="DL54" s="362">
        <v>13.7</v>
      </c>
      <c r="DM54" s="344"/>
      <c r="DN54" s="344"/>
      <c r="DO54" s="362">
        <v>39.869999999999997</v>
      </c>
      <c r="DP54" s="362">
        <v>13.29</v>
      </c>
      <c r="DQ54" s="355"/>
      <c r="DR54" s="355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44.34</v>
      </c>
      <c r="EH54" s="310">
        <v>11.085000000000001</v>
      </c>
      <c r="EI54" s="87">
        <v>103.09</v>
      </c>
      <c r="EJ54" s="87">
        <v>25.772500000000001</v>
      </c>
      <c r="EK54" s="74">
        <v>128.87</v>
      </c>
      <c r="EL54" s="87">
        <v>32.217500000000001</v>
      </c>
      <c r="EM54" s="378">
        <v>103.09</v>
      </c>
      <c r="EN54" s="378">
        <v>25.772500000000001</v>
      </c>
      <c r="EO54" s="378">
        <v>51.55</v>
      </c>
      <c r="EP54" s="378">
        <v>12.887499999999999</v>
      </c>
      <c r="EQ54" s="67">
        <f t="shared" si="28"/>
        <v>430.94</v>
      </c>
      <c r="ER54" s="67">
        <f t="shared" si="99"/>
        <v>69.075000000000003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2">
        <v>23</v>
      </c>
      <c r="FB54" s="263">
        <v>0</v>
      </c>
      <c r="FC54" s="106">
        <v>0</v>
      </c>
      <c r="FD54" s="263">
        <v>0</v>
      </c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0">
        <v>400</v>
      </c>
      <c r="HR54" s="67"/>
      <c r="HS54" s="290"/>
      <c r="HT54" s="67"/>
      <c r="HU54" s="67">
        <f t="shared" si="38"/>
        <v>400</v>
      </c>
      <c r="HV54" s="67">
        <f t="shared" si="39"/>
        <v>0</v>
      </c>
      <c r="HW54" s="67"/>
      <c r="HX54" s="67"/>
      <c r="HY54" s="368">
        <v>4.7</v>
      </c>
      <c r="HZ54" s="368">
        <v>1.175</v>
      </c>
      <c r="IA54" s="89"/>
      <c r="IB54" s="87"/>
      <c r="IC54" s="296">
        <v>10</v>
      </c>
      <c r="ID54" s="263">
        <v>2.5</v>
      </c>
      <c r="IE54" s="89"/>
      <c r="IF54" s="89"/>
      <c r="IG54" s="67">
        <f t="shared" si="40"/>
        <v>14.7</v>
      </c>
      <c r="IH54" s="67">
        <f t="shared" si="41"/>
        <v>3.6749999999999998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83">
        <v>10.31</v>
      </c>
      <c r="JF54" s="383">
        <v>0</v>
      </c>
      <c r="JG54" s="67">
        <f t="shared" si="42"/>
        <v>10.31</v>
      </c>
      <c r="JH54" s="67">
        <f t="shared" si="43"/>
        <v>0</v>
      </c>
      <c r="JI54" s="263"/>
      <c r="JJ54" s="263"/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0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3">
        <v>0</v>
      </c>
      <c r="LM54" s="75">
        <v>3.4</v>
      </c>
      <c r="LN54" s="363">
        <v>0</v>
      </c>
      <c r="LO54" s="75">
        <v>3.8730000000000002</v>
      </c>
      <c r="LP54" s="365">
        <v>0</v>
      </c>
      <c r="LQ54" s="130"/>
      <c r="LR54" s="265"/>
      <c r="LS54" s="265"/>
      <c r="LT54" s="265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5">
        <v>21.309813199999979</v>
      </c>
      <c r="MN54" s="375">
        <v>0</v>
      </c>
      <c r="MO54" s="375">
        <v>14.206542133333322</v>
      </c>
      <c r="MP54" s="375">
        <v>0</v>
      </c>
      <c r="MQ54" s="71">
        <f t="shared" si="61"/>
        <v>35.516355333333301</v>
      </c>
      <c r="MR54" s="71">
        <f t="shared" si="62"/>
        <v>0</v>
      </c>
      <c r="MS54" s="71">
        <v>13.6</v>
      </c>
      <c r="MT54" s="71">
        <v>4.7</v>
      </c>
      <c r="MU54" s="71">
        <f t="shared" si="63"/>
        <v>13.6</v>
      </c>
      <c r="MV54" s="71">
        <f t="shared" si="64"/>
        <v>4.7</v>
      </c>
      <c r="MW54" s="71"/>
      <c r="MX54" s="71"/>
      <c r="MY54" s="71">
        <f t="shared" si="65"/>
        <v>0</v>
      </c>
      <c r="MZ54" s="71">
        <f t="shared" si="66"/>
        <v>0</v>
      </c>
      <c r="NA54" s="296"/>
      <c r="NB54" s="330"/>
      <c r="NC54" s="71">
        <f t="shared" si="67"/>
        <v>0</v>
      </c>
      <c r="ND54" s="71">
        <f t="shared" si="68"/>
        <v>0</v>
      </c>
      <c r="NE54" s="296"/>
      <c r="NF54" s="296"/>
      <c r="NG54" s="296">
        <f t="shared" si="69"/>
        <v>0</v>
      </c>
      <c r="NH54" s="296">
        <f t="shared" si="70"/>
        <v>0</v>
      </c>
      <c r="NI54" s="296"/>
      <c r="NJ54" s="296"/>
      <c r="NK54" s="296">
        <f t="shared" si="71"/>
        <v>0</v>
      </c>
      <c r="NL54" s="296">
        <f t="shared" si="72"/>
        <v>0</v>
      </c>
      <c r="NM54" s="263"/>
      <c r="NN54" s="296"/>
      <c r="NO54" s="296">
        <f t="shared" si="73"/>
        <v>0</v>
      </c>
      <c r="NP54" s="296">
        <f t="shared" si="74"/>
        <v>0</v>
      </c>
      <c r="NQ54" s="296">
        <v>10.66</v>
      </c>
      <c r="NR54" s="296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22.62</v>
      </c>
      <c r="OD54" s="71">
        <f t="shared" si="76"/>
        <v>0</v>
      </c>
      <c r="OE54" s="71">
        <v>11.3</v>
      </c>
      <c r="OF54" s="71"/>
      <c r="OG54" s="106">
        <v>2.14</v>
      </c>
      <c r="OH54" s="71"/>
      <c r="OI54" s="106">
        <v>2.5</v>
      </c>
      <c r="OJ54" s="71"/>
      <c r="OK54" s="71">
        <v>1</v>
      </c>
      <c r="OL54" s="71"/>
      <c r="OM54" s="71">
        <f t="shared" si="77"/>
        <v>16.940000000000001</v>
      </c>
      <c r="ON54" s="71">
        <f t="shared" si="78"/>
        <v>0</v>
      </c>
      <c r="OO54" s="384">
        <v>9.74</v>
      </c>
      <c r="OP54" s="343"/>
      <c r="OQ54" s="384">
        <v>2.75</v>
      </c>
      <c r="OR54" s="343"/>
      <c r="OS54" s="384">
        <v>3</v>
      </c>
      <c r="OT54" s="343"/>
      <c r="OU54" s="172">
        <f t="shared" si="79"/>
        <v>15.49</v>
      </c>
      <c r="OV54" s="296">
        <f t="shared" si="80"/>
        <v>0</v>
      </c>
      <c r="OW54" s="296"/>
      <c r="OX54" s="296"/>
      <c r="OY54" s="296">
        <f t="shared" si="96"/>
        <v>0</v>
      </c>
      <c r="OZ54" s="296">
        <f t="shared" si="97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79">
        <v>105</v>
      </c>
      <c r="AL55" s="380">
        <v>31.5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5"/>
        <v>105</v>
      </c>
      <c r="AV55" s="71">
        <f t="shared" si="86"/>
        <v>31.5</v>
      </c>
      <c r="AW55" s="67"/>
      <c r="AX55" s="67"/>
      <c r="AY55" s="30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>
        <v>6.18</v>
      </c>
      <c r="CH55" s="259">
        <v>2</v>
      </c>
      <c r="CI55" s="290">
        <v>20.6</v>
      </c>
      <c r="CJ55" s="259">
        <v>6</v>
      </c>
      <c r="CK55" s="263">
        <v>4</v>
      </c>
      <c r="CL55" s="263">
        <v>1.5</v>
      </c>
      <c r="CM55" s="290">
        <v>14.42</v>
      </c>
      <c r="CN55" s="263">
        <v>4.5</v>
      </c>
      <c r="CO55" s="67">
        <f t="shared" si="21"/>
        <v>45.2</v>
      </c>
      <c r="CP55" s="67">
        <f t="shared" si="22"/>
        <v>14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41.1</v>
      </c>
      <c r="DL55" s="362">
        <v>13.7</v>
      </c>
      <c r="DM55" s="344"/>
      <c r="DN55" s="344"/>
      <c r="DO55" s="362">
        <v>39.869999999999997</v>
      </c>
      <c r="DP55" s="362">
        <v>13.29</v>
      </c>
      <c r="DQ55" s="355"/>
      <c r="DR55" s="355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44.34</v>
      </c>
      <c r="EH55" s="310">
        <v>11.085000000000001</v>
      </c>
      <c r="EI55" s="87">
        <v>103.09</v>
      </c>
      <c r="EJ55" s="87">
        <v>25.772500000000001</v>
      </c>
      <c r="EK55" s="74">
        <v>128.87</v>
      </c>
      <c r="EL55" s="87">
        <v>32.217500000000001</v>
      </c>
      <c r="EM55" s="378">
        <v>103.09</v>
      </c>
      <c r="EN55" s="378">
        <v>25.772500000000001</v>
      </c>
      <c r="EO55" s="378">
        <v>51.55</v>
      </c>
      <c r="EP55" s="378">
        <v>12.887499999999999</v>
      </c>
      <c r="EQ55" s="67">
        <f t="shared" si="28"/>
        <v>430.94</v>
      </c>
      <c r="ER55" s="67">
        <f t="shared" si="99"/>
        <v>69.075000000000003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2">
        <v>23</v>
      </c>
      <c r="FB55" s="263">
        <v>0</v>
      </c>
      <c r="FC55" s="106">
        <v>0</v>
      </c>
      <c r="FD55" s="263">
        <v>0</v>
      </c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0">
        <v>400</v>
      </c>
      <c r="HR55" s="67"/>
      <c r="HS55" s="290"/>
      <c r="HT55" s="67"/>
      <c r="HU55" s="67">
        <f t="shared" si="38"/>
        <v>400</v>
      </c>
      <c r="HV55" s="67">
        <f t="shared" si="39"/>
        <v>0</v>
      </c>
      <c r="HW55" s="67"/>
      <c r="HX55" s="67"/>
      <c r="HY55" s="368">
        <v>4.7</v>
      </c>
      <c r="HZ55" s="368">
        <v>1.175</v>
      </c>
      <c r="IA55" s="89"/>
      <c r="IB55" s="87"/>
      <c r="IC55" s="296">
        <v>10</v>
      </c>
      <c r="ID55" s="263">
        <v>2.5</v>
      </c>
      <c r="IE55" s="89"/>
      <c r="IF55" s="89"/>
      <c r="IG55" s="67">
        <f t="shared" si="40"/>
        <v>14.7</v>
      </c>
      <c r="IH55" s="67">
        <f t="shared" si="41"/>
        <v>3.6749999999999998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83">
        <v>10.31</v>
      </c>
      <c r="JF55" s="383">
        <v>0</v>
      </c>
      <c r="JG55" s="67">
        <f t="shared" si="42"/>
        <v>10.31</v>
      </c>
      <c r="JH55" s="67">
        <f t="shared" si="43"/>
        <v>0</v>
      </c>
      <c r="JI55" s="263"/>
      <c r="JJ55" s="263"/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0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3">
        <v>0</v>
      </c>
      <c r="LM55" s="75">
        <v>3.4</v>
      </c>
      <c r="LN55" s="363">
        <v>0</v>
      </c>
      <c r="LO55" s="75">
        <v>3.8730000000000002</v>
      </c>
      <c r="LP55" s="365">
        <v>0</v>
      </c>
      <c r="LQ55" s="130"/>
      <c r="LR55" s="265"/>
      <c r="LS55" s="265"/>
      <c r="LT55" s="265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5">
        <v>21.63457264000002</v>
      </c>
      <c r="MN55" s="375">
        <v>0</v>
      </c>
      <c r="MO55" s="375">
        <v>14.42304842666668</v>
      </c>
      <c r="MP55" s="375">
        <v>0</v>
      </c>
      <c r="MQ55" s="71">
        <f t="shared" si="61"/>
        <v>36.057621066666698</v>
      </c>
      <c r="MR55" s="71">
        <f t="shared" si="62"/>
        <v>0</v>
      </c>
      <c r="MS55" s="71">
        <v>13.6</v>
      </c>
      <c r="MT55" s="71">
        <v>4.7</v>
      </c>
      <c r="MU55" s="71">
        <f t="shared" si="63"/>
        <v>13.6</v>
      </c>
      <c r="MV55" s="71">
        <f t="shared" si="64"/>
        <v>4.7</v>
      </c>
      <c r="MW55" s="71"/>
      <c r="MX55" s="71"/>
      <c r="MY55" s="71">
        <f t="shared" si="65"/>
        <v>0</v>
      </c>
      <c r="MZ55" s="71">
        <f t="shared" si="66"/>
        <v>0</v>
      </c>
      <c r="NA55" s="296"/>
      <c r="NB55" s="330"/>
      <c r="NC55" s="71">
        <f t="shared" si="67"/>
        <v>0</v>
      </c>
      <c r="ND55" s="71">
        <f t="shared" si="68"/>
        <v>0</v>
      </c>
      <c r="NE55" s="296"/>
      <c r="NF55" s="296"/>
      <c r="NG55" s="296">
        <f t="shared" si="69"/>
        <v>0</v>
      </c>
      <c r="NH55" s="296">
        <f t="shared" si="70"/>
        <v>0</v>
      </c>
      <c r="NI55" s="296"/>
      <c r="NJ55" s="296"/>
      <c r="NK55" s="296">
        <f t="shared" si="71"/>
        <v>0</v>
      </c>
      <c r="NL55" s="296">
        <f t="shared" si="72"/>
        <v>0</v>
      </c>
      <c r="NM55" s="263"/>
      <c r="NN55" s="296"/>
      <c r="NO55" s="296">
        <f t="shared" si="73"/>
        <v>0</v>
      </c>
      <c r="NP55" s="296">
        <f t="shared" si="74"/>
        <v>0</v>
      </c>
      <c r="NQ55" s="296">
        <v>10.66</v>
      </c>
      <c r="NR55" s="296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22.62</v>
      </c>
      <c r="OD55" s="71">
        <f t="shared" si="76"/>
        <v>0</v>
      </c>
      <c r="OE55" s="71">
        <v>11.3</v>
      </c>
      <c r="OF55" s="71"/>
      <c r="OG55" s="106">
        <v>2.4300000000000002</v>
      </c>
      <c r="OH55" s="71"/>
      <c r="OI55" s="106">
        <v>2.5</v>
      </c>
      <c r="OJ55" s="71"/>
      <c r="OK55" s="71">
        <v>1</v>
      </c>
      <c r="OL55" s="71"/>
      <c r="OM55" s="71">
        <f t="shared" si="77"/>
        <v>17.23</v>
      </c>
      <c r="ON55" s="71">
        <f t="shared" si="78"/>
        <v>0</v>
      </c>
      <c r="OO55" s="384">
        <v>9.74</v>
      </c>
      <c r="OP55" s="343"/>
      <c r="OQ55" s="384">
        <v>2.75</v>
      </c>
      <c r="OR55" s="343"/>
      <c r="OS55" s="384">
        <v>3</v>
      </c>
      <c r="OT55" s="343"/>
      <c r="OU55" s="172">
        <f t="shared" si="79"/>
        <v>15.49</v>
      </c>
      <c r="OV55" s="296">
        <f t="shared" si="80"/>
        <v>0</v>
      </c>
      <c r="OW55" s="296"/>
      <c r="OX55" s="296"/>
      <c r="OY55" s="296">
        <f t="shared" si="96"/>
        <v>0</v>
      </c>
      <c r="OZ55" s="296">
        <f t="shared" si="97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79">
        <v>105</v>
      </c>
      <c r="AL56" s="380">
        <v>31.5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5"/>
        <v>105</v>
      </c>
      <c r="AV56" s="71">
        <f t="shared" si="86"/>
        <v>31.5</v>
      </c>
      <c r="AW56" s="67"/>
      <c r="AX56" s="67"/>
      <c r="AY56" s="30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>
        <v>6.18</v>
      </c>
      <c r="CH56" s="259">
        <v>2</v>
      </c>
      <c r="CI56" s="290">
        <v>20.6</v>
      </c>
      <c r="CJ56" s="259">
        <v>6</v>
      </c>
      <c r="CK56" s="263">
        <v>4</v>
      </c>
      <c r="CL56" s="263">
        <v>1.5</v>
      </c>
      <c r="CM56" s="290">
        <v>14.42</v>
      </c>
      <c r="CN56" s="263">
        <v>4.5</v>
      </c>
      <c r="CO56" s="67">
        <f t="shared" si="21"/>
        <v>45.2</v>
      </c>
      <c r="CP56" s="67">
        <f t="shared" si="22"/>
        <v>14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41.1</v>
      </c>
      <c r="DL56" s="362">
        <v>13.7</v>
      </c>
      <c r="DM56" s="344"/>
      <c r="DN56" s="344"/>
      <c r="DO56" s="362">
        <v>39.869999999999997</v>
      </c>
      <c r="DP56" s="362">
        <v>13.29</v>
      </c>
      <c r="DQ56" s="355"/>
      <c r="DR56" s="355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44.34</v>
      </c>
      <c r="EH56" s="310">
        <v>11.085000000000001</v>
      </c>
      <c r="EI56" s="87">
        <v>103.09</v>
      </c>
      <c r="EJ56" s="87">
        <v>25.772500000000001</v>
      </c>
      <c r="EK56" s="74">
        <v>128.87</v>
      </c>
      <c r="EL56" s="87">
        <v>32.217500000000001</v>
      </c>
      <c r="EM56" s="378">
        <v>103.09</v>
      </c>
      <c r="EN56" s="378">
        <v>25.772500000000001</v>
      </c>
      <c r="EO56" s="378">
        <v>51.55</v>
      </c>
      <c r="EP56" s="378">
        <v>12.887499999999999</v>
      </c>
      <c r="EQ56" s="67">
        <f t="shared" si="28"/>
        <v>430.94</v>
      </c>
      <c r="ER56" s="67">
        <f t="shared" si="99"/>
        <v>69.075000000000003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2">
        <v>23</v>
      </c>
      <c r="FB56" s="263">
        <v>0</v>
      </c>
      <c r="FC56" s="106">
        <v>0</v>
      </c>
      <c r="FD56" s="263">
        <v>0</v>
      </c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0">
        <v>400</v>
      </c>
      <c r="HR56" s="67"/>
      <c r="HS56" s="290"/>
      <c r="HT56" s="67"/>
      <c r="HU56" s="67">
        <f t="shared" si="38"/>
        <v>400</v>
      </c>
      <c r="HV56" s="67">
        <f t="shared" si="39"/>
        <v>0</v>
      </c>
      <c r="HW56" s="67"/>
      <c r="HX56" s="67"/>
      <c r="HY56" s="368">
        <v>4.7</v>
      </c>
      <c r="HZ56" s="368">
        <v>1.175</v>
      </c>
      <c r="IA56" s="89"/>
      <c r="IB56" s="87"/>
      <c r="IC56" s="296">
        <v>10</v>
      </c>
      <c r="ID56" s="263">
        <v>2.5</v>
      </c>
      <c r="IE56" s="89"/>
      <c r="IF56" s="89"/>
      <c r="IG56" s="67">
        <f t="shared" si="40"/>
        <v>14.7</v>
      </c>
      <c r="IH56" s="67">
        <f t="shared" si="41"/>
        <v>3.6749999999999998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83">
        <v>10.31</v>
      </c>
      <c r="JF56" s="383">
        <v>0</v>
      </c>
      <c r="JG56" s="67">
        <f t="shared" si="42"/>
        <v>10.31</v>
      </c>
      <c r="JH56" s="67">
        <f t="shared" si="43"/>
        <v>0</v>
      </c>
      <c r="JI56" s="263"/>
      <c r="JJ56" s="263"/>
      <c r="JK56" s="263">
        <v>6.4663000000000004</v>
      </c>
      <c r="JL56" s="263">
        <v>1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0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3">
        <v>0</v>
      </c>
      <c r="LM56" s="75">
        <v>3.4</v>
      </c>
      <c r="LN56" s="363">
        <v>0</v>
      </c>
      <c r="LO56" s="385">
        <v>1.3000000000000007</v>
      </c>
      <c r="LP56" s="365">
        <v>0</v>
      </c>
      <c r="LQ56" s="130"/>
      <c r="LR56" s="265"/>
      <c r="LS56" s="265"/>
      <c r="LT56" s="265"/>
      <c r="LU56" s="71">
        <f t="shared" si="100"/>
        <v>29.700000000000003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5">
        <v>21.767884639999981</v>
      </c>
      <c r="MN56" s="375">
        <v>0</v>
      </c>
      <c r="MO56" s="375">
        <v>14.511923093333321</v>
      </c>
      <c r="MP56" s="375">
        <v>0</v>
      </c>
      <c r="MQ56" s="71">
        <f t="shared" si="61"/>
        <v>36.2798077333333</v>
      </c>
      <c r="MR56" s="71">
        <f t="shared" si="62"/>
        <v>0</v>
      </c>
      <c r="MS56" s="71">
        <v>13.6</v>
      </c>
      <c r="MT56" s="71">
        <v>4.7</v>
      </c>
      <c r="MU56" s="71">
        <f t="shared" si="63"/>
        <v>13.6</v>
      </c>
      <c r="MV56" s="71">
        <f t="shared" si="64"/>
        <v>4.7</v>
      </c>
      <c r="MW56" s="71"/>
      <c r="MX56" s="71"/>
      <c r="MY56" s="71">
        <f t="shared" si="65"/>
        <v>0</v>
      </c>
      <c r="MZ56" s="71">
        <f t="shared" si="66"/>
        <v>0</v>
      </c>
      <c r="NA56" s="296"/>
      <c r="NB56" s="330"/>
      <c r="NC56" s="71">
        <f t="shared" si="67"/>
        <v>0</v>
      </c>
      <c r="ND56" s="71">
        <f t="shared" si="68"/>
        <v>0</v>
      </c>
      <c r="NE56" s="296"/>
      <c r="NF56" s="296"/>
      <c r="NG56" s="296">
        <f t="shared" si="69"/>
        <v>0</v>
      </c>
      <c r="NH56" s="296">
        <f t="shared" si="70"/>
        <v>0</v>
      </c>
      <c r="NI56" s="296"/>
      <c r="NJ56" s="296"/>
      <c r="NK56" s="296">
        <f t="shared" si="71"/>
        <v>0</v>
      </c>
      <c r="NL56" s="296">
        <f t="shared" si="72"/>
        <v>0</v>
      </c>
      <c r="NM56" s="263"/>
      <c r="NN56" s="296"/>
      <c r="NO56" s="296">
        <f t="shared" si="73"/>
        <v>0</v>
      </c>
      <c r="NP56" s="296">
        <f t="shared" si="74"/>
        <v>0</v>
      </c>
      <c r="NQ56" s="296">
        <v>10.66</v>
      </c>
      <c r="NR56" s="296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22.62</v>
      </c>
      <c r="OD56" s="71">
        <f t="shared" si="76"/>
        <v>0</v>
      </c>
      <c r="OE56" s="71">
        <v>11.3</v>
      </c>
      <c r="OF56" s="71"/>
      <c r="OG56" s="106">
        <v>2.44</v>
      </c>
      <c r="OH56" s="71"/>
      <c r="OI56" s="106">
        <v>2.5</v>
      </c>
      <c r="OJ56" s="71"/>
      <c r="OK56" s="71">
        <v>1</v>
      </c>
      <c r="OL56" s="71"/>
      <c r="OM56" s="71">
        <f t="shared" si="77"/>
        <v>17.240000000000002</v>
      </c>
      <c r="ON56" s="71">
        <f t="shared" si="78"/>
        <v>0</v>
      </c>
      <c r="OO56" s="384">
        <v>9.74</v>
      </c>
      <c r="OP56" s="343"/>
      <c r="OQ56" s="384">
        <v>2.75</v>
      </c>
      <c r="OR56" s="343"/>
      <c r="OS56" s="384">
        <v>3</v>
      </c>
      <c r="OT56" s="343"/>
      <c r="OU56" s="172">
        <f t="shared" si="79"/>
        <v>15.49</v>
      </c>
      <c r="OV56" s="296">
        <f t="shared" si="80"/>
        <v>0</v>
      </c>
      <c r="OW56" s="296"/>
      <c r="OX56" s="296"/>
      <c r="OY56" s="296">
        <f t="shared" si="96"/>
        <v>0</v>
      </c>
      <c r="OZ56" s="296">
        <f t="shared" si="97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79">
        <v>105</v>
      </c>
      <c r="AL57" s="380">
        <v>31.5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5"/>
        <v>105</v>
      </c>
      <c r="AV57" s="71">
        <f t="shared" si="86"/>
        <v>31.5</v>
      </c>
      <c r="AW57" s="67"/>
      <c r="AX57" s="67"/>
      <c r="AY57" s="30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>
        <v>6.18</v>
      </c>
      <c r="CH57" s="259">
        <v>2</v>
      </c>
      <c r="CI57" s="290">
        <v>20.6</v>
      </c>
      <c r="CJ57" s="259">
        <v>6</v>
      </c>
      <c r="CK57" s="263">
        <v>4</v>
      </c>
      <c r="CL57" s="263">
        <v>1.5</v>
      </c>
      <c r="CM57" s="290">
        <v>14.42</v>
      </c>
      <c r="CN57" s="263">
        <v>4.5</v>
      </c>
      <c r="CO57" s="67">
        <f t="shared" si="21"/>
        <v>45.2</v>
      </c>
      <c r="CP57" s="67">
        <f t="shared" si="22"/>
        <v>14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41.1</v>
      </c>
      <c r="DL57" s="362">
        <v>13.7</v>
      </c>
      <c r="DM57" s="344"/>
      <c r="DN57" s="344"/>
      <c r="DO57" s="362">
        <v>39.869999999999997</v>
      </c>
      <c r="DP57" s="362">
        <v>13.29</v>
      </c>
      <c r="DQ57" s="355"/>
      <c r="DR57" s="355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44.34</v>
      </c>
      <c r="EH57" s="310">
        <v>11.085000000000001</v>
      </c>
      <c r="EI57" s="87">
        <v>103.09</v>
      </c>
      <c r="EJ57" s="87">
        <v>25.772500000000001</v>
      </c>
      <c r="EK57" s="74">
        <v>128.87</v>
      </c>
      <c r="EL57" s="87">
        <v>32.217500000000001</v>
      </c>
      <c r="EM57" s="378">
        <v>103.09</v>
      </c>
      <c r="EN57" s="378">
        <v>25.772500000000001</v>
      </c>
      <c r="EO57" s="378">
        <v>51.55</v>
      </c>
      <c r="EP57" s="378">
        <v>12.887499999999999</v>
      </c>
      <c r="EQ57" s="67">
        <f t="shared" si="28"/>
        <v>430.94</v>
      </c>
      <c r="ER57" s="67">
        <f t="shared" si="99"/>
        <v>69.075000000000003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2">
        <v>23</v>
      </c>
      <c r="FB57" s="263">
        <v>0</v>
      </c>
      <c r="FC57" s="106">
        <v>0</v>
      </c>
      <c r="FD57" s="263">
        <v>0</v>
      </c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0">
        <v>400</v>
      </c>
      <c r="HR57" s="67"/>
      <c r="HS57" s="290"/>
      <c r="HT57" s="67"/>
      <c r="HU57" s="67">
        <f t="shared" si="38"/>
        <v>400</v>
      </c>
      <c r="HV57" s="67">
        <f t="shared" si="39"/>
        <v>0</v>
      </c>
      <c r="HW57" s="67"/>
      <c r="HX57" s="67"/>
      <c r="HY57" s="368">
        <v>4.7</v>
      </c>
      <c r="HZ57" s="368">
        <v>1.175</v>
      </c>
      <c r="IA57" s="89"/>
      <c r="IB57" s="87"/>
      <c r="IC57" s="296">
        <v>10</v>
      </c>
      <c r="ID57" s="263">
        <v>2.5</v>
      </c>
      <c r="IE57" s="89"/>
      <c r="IF57" s="89"/>
      <c r="IG57" s="67">
        <f t="shared" si="40"/>
        <v>14.7</v>
      </c>
      <c r="IH57" s="67">
        <f t="shared" si="41"/>
        <v>3.6749999999999998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83">
        <v>10.31</v>
      </c>
      <c r="JF57" s="383">
        <v>0</v>
      </c>
      <c r="JG57" s="67">
        <f t="shared" si="42"/>
        <v>10.31</v>
      </c>
      <c r="JH57" s="67">
        <f t="shared" si="43"/>
        <v>0</v>
      </c>
      <c r="JI57" s="263"/>
      <c r="JJ57" s="263"/>
      <c r="JK57" s="263">
        <v>6.4663000000000004</v>
      </c>
      <c r="JL57" s="263">
        <v>1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0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3">
        <v>0</v>
      </c>
      <c r="LM57" s="75">
        <v>3.4</v>
      </c>
      <c r="LN57" s="363">
        <v>0</v>
      </c>
      <c r="LO57" s="385">
        <v>1.3000000000000007</v>
      </c>
      <c r="LP57" s="365">
        <v>0</v>
      </c>
      <c r="LQ57" s="130"/>
      <c r="LR57" s="265"/>
      <c r="LS57" s="265"/>
      <c r="LT57" s="265"/>
      <c r="LU57" s="71">
        <f t="shared" si="100"/>
        <v>29.700000000000003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5">
        <v>21.908440879999983</v>
      </c>
      <c r="MN57" s="375">
        <v>0</v>
      </c>
      <c r="MO57" s="375">
        <v>14.605627253333322</v>
      </c>
      <c r="MP57" s="375">
        <v>0</v>
      </c>
      <c r="MQ57" s="71">
        <f t="shared" si="61"/>
        <v>36.514068133333303</v>
      </c>
      <c r="MR57" s="71">
        <f t="shared" si="62"/>
        <v>0</v>
      </c>
      <c r="MS57" s="71">
        <v>13.6</v>
      </c>
      <c r="MT57" s="71">
        <v>4.7</v>
      </c>
      <c r="MU57" s="71">
        <f t="shared" si="63"/>
        <v>13.6</v>
      </c>
      <c r="MV57" s="71">
        <f t="shared" si="64"/>
        <v>4.7</v>
      </c>
      <c r="MW57" s="71"/>
      <c r="MX57" s="71"/>
      <c r="MY57" s="71">
        <f t="shared" si="65"/>
        <v>0</v>
      </c>
      <c r="MZ57" s="71">
        <f t="shared" si="66"/>
        <v>0</v>
      </c>
      <c r="NA57" s="296"/>
      <c r="NB57" s="330"/>
      <c r="NC57" s="71">
        <f t="shared" si="67"/>
        <v>0</v>
      </c>
      <c r="ND57" s="71">
        <f t="shared" si="68"/>
        <v>0</v>
      </c>
      <c r="NE57" s="296"/>
      <c r="NF57" s="296"/>
      <c r="NG57" s="296">
        <f t="shared" si="69"/>
        <v>0</v>
      </c>
      <c r="NH57" s="296">
        <f t="shared" si="70"/>
        <v>0</v>
      </c>
      <c r="NI57" s="296"/>
      <c r="NJ57" s="296"/>
      <c r="NK57" s="296">
        <f t="shared" si="71"/>
        <v>0</v>
      </c>
      <c r="NL57" s="296">
        <f t="shared" si="72"/>
        <v>0</v>
      </c>
      <c r="NM57" s="263"/>
      <c r="NN57" s="296"/>
      <c r="NO57" s="296">
        <f t="shared" si="73"/>
        <v>0</v>
      </c>
      <c r="NP57" s="296">
        <f t="shared" si="74"/>
        <v>0</v>
      </c>
      <c r="NQ57" s="296">
        <v>10.66</v>
      </c>
      <c r="NR57" s="296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22.62</v>
      </c>
      <c r="OD57" s="71">
        <f t="shared" si="76"/>
        <v>0</v>
      </c>
      <c r="OE57" s="71">
        <v>11.3</v>
      </c>
      <c r="OF57" s="71"/>
      <c r="OG57" s="106">
        <v>1.92</v>
      </c>
      <c r="OH57" s="71"/>
      <c r="OI57" s="106">
        <v>2.5</v>
      </c>
      <c r="OJ57" s="71"/>
      <c r="OK57" s="71">
        <v>1</v>
      </c>
      <c r="OL57" s="71"/>
      <c r="OM57" s="71">
        <f t="shared" si="77"/>
        <v>16.72</v>
      </c>
      <c r="ON57" s="71">
        <f t="shared" si="78"/>
        <v>0</v>
      </c>
      <c r="OO57" s="384">
        <v>9.74</v>
      </c>
      <c r="OP57" s="343"/>
      <c r="OQ57" s="384">
        <v>2.75</v>
      </c>
      <c r="OR57" s="343"/>
      <c r="OS57" s="384">
        <v>3</v>
      </c>
      <c r="OT57" s="343"/>
      <c r="OU57" s="172">
        <f t="shared" si="79"/>
        <v>15.49</v>
      </c>
      <c r="OV57" s="296">
        <f t="shared" si="80"/>
        <v>0</v>
      </c>
      <c r="OW57" s="296"/>
      <c r="OX57" s="296"/>
      <c r="OY57" s="296">
        <f t="shared" si="96"/>
        <v>0</v>
      </c>
      <c r="OZ57" s="296">
        <f t="shared" si="97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79">
        <v>105</v>
      </c>
      <c r="AL58" s="380">
        <v>31.5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5"/>
        <v>105</v>
      </c>
      <c r="AV58" s="71">
        <f t="shared" si="86"/>
        <v>31.5</v>
      </c>
      <c r="AW58" s="67"/>
      <c r="AX58" s="67"/>
      <c r="AY58" s="30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>
        <v>6.18</v>
      </c>
      <c r="CH58" s="259">
        <v>2</v>
      </c>
      <c r="CI58" s="290">
        <v>20.6</v>
      </c>
      <c r="CJ58" s="259">
        <v>6</v>
      </c>
      <c r="CK58" s="263">
        <v>4</v>
      </c>
      <c r="CL58" s="263">
        <v>1.5</v>
      </c>
      <c r="CM58" s="290">
        <v>14.42</v>
      </c>
      <c r="CN58" s="263">
        <v>4.5</v>
      </c>
      <c r="CO58" s="67">
        <f t="shared" si="21"/>
        <v>45.2</v>
      </c>
      <c r="CP58" s="67">
        <f t="shared" si="22"/>
        <v>14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41.1</v>
      </c>
      <c r="DL58" s="362">
        <v>13.7</v>
      </c>
      <c r="DM58" s="344"/>
      <c r="DN58" s="344"/>
      <c r="DO58" s="362">
        <v>39.869999999999997</v>
      </c>
      <c r="DP58" s="362">
        <v>13.29</v>
      </c>
      <c r="DQ58" s="355"/>
      <c r="DR58" s="355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44.34</v>
      </c>
      <c r="EH58" s="310">
        <v>11.085000000000001</v>
      </c>
      <c r="EI58" s="87">
        <v>103.09</v>
      </c>
      <c r="EJ58" s="87">
        <v>25.772500000000001</v>
      </c>
      <c r="EK58" s="74">
        <v>128.87</v>
      </c>
      <c r="EL58" s="87">
        <v>32.217500000000001</v>
      </c>
      <c r="EM58" s="378">
        <v>103.09</v>
      </c>
      <c r="EN58" s="378">
        <v>25.772500000000001</v>
      </c>
      <c r="EO58" s="378">
        <v>51.55</v>
      </c>
      <c r="EP58" s="378">
        <v>12.887499999999999</v>
      </c>
      <c r="EQ58" s="67">
        <f t="shared" si="28"/>
        <v>430.94</v>
      </c>
      <c r="ER58" s="67">
        <f t="shared" si="99"/>
        <v>69.075000000000003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2">
        <v>23</v>
      </c>
      <c r="FB58" s="263">
        <v>0</v>
      </c>
      <c r="FC58" s="106">
        <v>0</v>
      </c>
      <c r="FD58" s="263">
        <v>0</v>
      </c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0">
        <v>400</v>
      </c>
      <c r="HR58" s="67"/>
      <c r="HS58" s="290"/>
      <c r="HT58" s="67"/>
      <c r="HU58" s="67">
        <f t="shared" si="38"/>
        <v>400</v>
      </c>
      <c r="HV58" s="67">
        <f t="shared" si="39"/>
        <v>0</v>
      </c>
      <c r="HW58" s="67"/>
      <c r="HX58" s="67"/>
      <c r="HY58" s="368">
        <v>4.7</v>
      </c>
      <c r="HZ58" s="368">
        <v>1.175</v>
      </c>
      <c r="IA58" s="89"/>
      <c r="IB58" s="87"/>
      <c r="IC58" s="296">
        <v>10</v>
      </c>
      <c r="ID58" s="263">
        <v>2.5</v>
      </c>
      <c r="IE58" s="89"/>
      <c r="IF58" s="89"/>
      <c r="IG58" s="67">
        <f t="shared" si="40"/>
        <v>14.7</v>
      </c>
      <c r="IH58" s="67">
        <f t="shared" si="41"/>
        <v>3.6749999999999998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83">
        <v>10.31</v>
      </c>
      <c r="JF58" s="383">
        <v>0</v>
      </c>
      <c r="JG58" s="67">
        <f t="shared" si="42"/>
        <v>10.31</v>
      </c>
      <c r="JH58" s="67">
        <f t="shared" si="43"/>
        <v>0</v>
      </c>
      <c r="JI58" s="263"/>
      <c r="JJ58" s="263"/>
      <c r="JK58" s="263">
        <v>6.4663000000000004</v>
      </c>
      <c r="JL58" s="263">
        <v>1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0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3">
        <v>0</v>
      </c>
      <c r="LM58" s="75">
        <v>3.4</v>
      </c>
      <c r="LN58" s="363">
        <v>0</v>
      </c>
      <c r="LO58" s="385">
        <v>1.3000000000000007</v>
      </c>
      <c r="LP58" s="365">
        <v>0</v>
      </c>
      <c r="LQ58" s="130"/>
      <c r="LR58" s="265"/>
      <c r="LS58" s="265"/>
      <c r="LT58" s="265"/>
      <c r="LU58" s="71">
        <f t="shared" si="100"/>
        <v>29.700000000000003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5">
        <v>21.789977719999978</v>
      </c>
      <c r="MN58" s="375">
        <v>0</v>
      </c>
      <c r="MO58" s="375">
        <v>14.52665181333332</v>
      </c>
      <c r="MP58" s="375">
        <v>0</v>
      </c>
      <c r="MQ58" s="71">
        <f t="shared" si="61"/>
        <v>36.316629533333298</v>
      </c>
      <c r="MR58" s="71">
        <f t="shared" si="62"/>
        <v>0</v>
      </c>
      <c r="MS58" s="71">
        <v>13.6</v>
      </c>
      <c r="MT58" s="71">
        <v>4.7</v>
      </c>
      <c r="MU58" s="71">
        <f t="shared" si="63"/>
        <v>13.6</v>
      </c>
      <c r="MV58" s="71">
        <f t="shared" si="64"/>
        <v>4.7</v>
      </c>
      <c r="MW58" s="71"/>
      <c r="MX58" s="71"/>
      <c r="MY58" s="71">
        <f t="shared" si="65"/>
        <v>0</v>
      </c>
      <c r="MZ58" s="71">
        <f t="shared" si="66"/>
        <v>0</v>
      </c>
      <c r="NA58" s="296"/>
      <c r="NB58" s="330"/>
      <c r="NC58" s="71">
        <f t="shared" si="67"/>
        <v>0</v>
      </c>
      <c r="ND58" s="71">
        <f t="shared" si="68"/>
        <v>0</v>
      </c>
      <c r="NE58" s="296"/>
      <c r="NF58" s="296"/>
      <c r="NG58" s="296">
        <f t="shared" si="69"/>
        <v>0</v>
      </c>
      <c r="NH58" s="296">
        <f t="shared" si="70"/>
        <v>0</v>
      </c>
      <c r="NI58" s="296"/>
      <c r="NJ58" s="296"/>
      <c r="NK58" s="296">
        <f t="shared" si="71"/>
        <v>0</v>
      </c>
      <c r="NL58" s="296">
        <f t="shared" si="72"/>
        <v>0</v>
      </c>
      <c r="NM58" s="263"/>
      <c r="NN58" s="296"/>
      <c r="NO58" s="296">
        <f t="shared" si="73"/>
        <v>0</v>
      </c>
      <c r="NP58" s="296">
        <f t="shared" si="74"/>
        <v>0</v>
      </c>
      <c r="NQ58" s="296">
        <v>10.66</v>
      </c>
      <c r="NR58" s="296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22.62</v>
      </c>
      <c r="OD58" s="71">
        <f t="shared" si="76"/>
        <v>0</v>
      </c>
      <c r="OE58" s="71">
        <v>11.3</v>
      </c>
      <c r="OF58" s="71"/>
      <c r="OG58" s="106">
        <v>2.46</v>
      </c>
      <c r="OH58" s="71"/>
      <c r="OI58" s="106">
        <v>2.5</v>
      </c>
      <c r="OJ58" s="71"/>
      <c r="OK58" s="71">
        <v>1</v>
      </c>
      <c r="OL58" s="71"/>
      <c r="OM58" s="71">
        <f t="shared" si="77"/>
        <v>17.260000000000002</v>
      </c>
      <c r="ON58" s="71">
        <f t="shared" si="78"/>
        <v>0</v>
      </c>
      <c r="OO58" s="384">
        <v>9.74</v>
      </c>
      <c r="OP58" s="343"/>
      <c r="OQ58" s="384">
        <v>2.75</v>
      </c>
      <c r="OR58" s="343"/>
      <c r="OS58" s="384">
        <v>3</v>
      </c>
      <c r="OT58" s="343"/>
      <c r="OU58" s="172">
        <f t="shared" si="79"/>
        <v>15.49</v>
      </c>
      <c r="OV58" s="296">
        <f t="shared" si="80"/>
        <v>0</v>
      </c>
      <c r="OW58" s="296"/>
      <c r="OX58" s="296"/>
      <c r="OY58" s="296">
        <f t="shared" si="96"/>
        <v>0</v>
      </c>
      <c r="OZ58" s="296">
        <f t="shared" si="97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79">
        <v>105</v>
      </c>
      <c r="AL59" s="380">
        <v>31.5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5"/>
        <v>105</v>
      </c>
      <c r="AV59" s="71">
        <f t="shared" si="86"/>
        <v>31.5</v>
      </c>
      <c r="AW59" s="67"/>
      <c r="AX59" s="67"/>
      <c r="AY59" s="30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>
        <v>6.18</v>
      </c>
      <c r="CH59" s="259">
        <v>2</v>
      </c>
      <c r="CI59" s="290">
        <v>20.6</v>
      </c>
      <c r="CJ59" s="259">
        <v>6</v>
      </c>
      <c r="CK59" s="263">
        <v>4</v>
      </c>
      <c r="CL59" s="263">
        <v>1.5</v>
      </c>
      <c r="CM59" s="290">
        <v>14.42</v>
      </c>
      <c r="CN59" s="263">
        <v>4.5</v>
      </c>
      <c r="CO59" s="67">
        <f t="shared" si="21"/>
        <v>45.2</v>
      </c>
      <c r="CP59" s="67">
        <f t="shared" si="22"/>
        <v>14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41.1</v>
      </c>
      <c r="DL59" s="362">
        <v>13.7</v>
      </c>
      <c r="DM59" s="344"/>
      <c r="DN59" s="344"/>
      <c r="DO59" s="362">
        <v>39.869999999999997</v>
      </c>
      <c r="DP59" s="362">
        <v>13.29</v>
      </c>
      <c r="DQ59" s="355"/>
      <c r="DR59" s="355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44.34</v>
      </c>
      <c r="EH59" s="310">
        <v>11.085000000000001</v>
      </c>
      <c r="EI59" s="87">
        <v>103.09</v>
      </c>
      <c r="EJ59" s="87">
        <v>25.772500000000001</v>
      </c>
      <c r="EK59" s="74">
        <v>128.87</v>
      </c>
      <c r="EL59" s="87">
        <v>32.217500000000001</v>
      </c>
      <c r="EM59" s="378">
        <v>103.09</v>
      </c>
      <c r="EN59" s="378">
        <v>25.772500000000001</v>
      </c>
      <c r="EO59" s="378">
        <v>51.55</v>
      </c>
      <c r="EP59" s="378">
        <v>12.887499999999999</v>
      </c>
      <c r="EQ59" s="67">
        <f t="shared" si="28"/>
        <v>430.94</v>
      </c>
      <c r="ER59" s="67">
        <f t="shared" si="99"/>
        <v>69.075000000000003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2">
        <v>23</v>
      </c>
      <c r="FB59" s="263">
        <v>0</v>
      </c>
      <c r="FC59" s="106">
        <v>0</v>
      </c>
      <c r="FD59" s="263">
        <v>0</v>
      </c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0">
        <v>400</v>
      </c>
      <c r="HR59" s="67"/>
      <c r="HS59" s="290"/>
      <c r="HT59" s="67"/>
      <c r="HU59" s="67">
        <f t="shared" si="38"/>
        <v>400</v>
      </c>
      <c r="HV59" s="67">
        <f t="shared" si="39"/>
        <v>0</v>
      </c>
      <c r="HW59" s="67"/>
      <c r="HX59" s="67"/>
      <c r="HY59" s="368">
        <v>4.7</v>
      </c>
      <c r="HZ59" s="368">
        <v>1.175</v>
      </c>
      <c r="IA59" s="89"/>
      <c r="IB59" s="87"/>
      <c r="IC59" s="296">
        <v>10</v>
      </c>
      <c r="ID59" s="263">
        <v>2.5</v>
      </c>
      <c r="IE59" s="89"/>
      <c r="IF59" s="89"/>
      <c r="IG59" s="67">
        <f t="shared" si="40"/>
        <v>14.7</v>
      </c>
      <c r="IH59" s="67">
        <f t="shared" si="41"/>
        <v>3.6749999999999998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83">
        <v>10.31</v>
      </c>
      <c r="JF59" s="383">
        <v>0</v>
      </c>
      <c r="JG59" s="67">
        <f t="shared" si="42"/>
        <v>10.31</v>
      </c>
      <c r="JH59" s="67">
        <f t="shared" si="43"/>
        <v>0</v>
      </c>
      <c r="JI59" s="263"/>
      <c r="JJ59" s="263"/>
      <c r="JK59" s="263">
        <v>6.4663000000000004</v>
      </c>
      <c r="JL59" s="263">
        <v>1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0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3">
        <v>0</v>
      </c>
      <c r="LM59" s="75">
        <v>3.4</v>
      </c>
      <c r="LN59" s="363">
        <v>0</v>
      </c>
      <c r="LO59" s="385">
        <v>1.3000000000000007</v>
      </c>
      <c r="LP59" s="365">
        <v>0</v>
      </c>
      <c r="LQ59" s="130"/>
      <c r="LR59" s="265"/>
      <c r="LS59" s="265"/>
      <c r="LT59" s="265"/>
      <c r="LU59" s="71">
        <f t="shared" si="100"/>
        <v>29.700000000000003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5">
        <v>21.68796616000002</v>
      </c>
      <c r="MN59" s="375">
        <v>0</v>
      </c>
      <c r="MO59" s="375">
        <v>14.45864410666668</v>
      </c>
      <c r="MP59" s="375">
        <v>0</v>
      </c>
      <c r="MQ59" s="71">
        <f t="shared" si="61"/>
        <v>36.146610266666698</v>
      </c>
      <c r="MR59" s="71">
        <f t="shared" si="62"/>
        <v>0</v>
      </c>
      <c r="MS59" s="71">
        <v>13.6</v>
      </c>
      <c r="MT59" s="71">
        <v>4.7</v>
      </c>
      <c r="MU59" s="71">
        <f t="shared" si="63"/>
        <v>13.6</v>
      </c>
      <c r="MV59" s="71">
        <f t="shared" si="64"/>
        <v>4.7</v>
      </c>
      <c r="MW59" s="71"/>
      <c r="MX59" s="71"/>
      <c r="MY59" s="71">
        <f t="shared" si="65"/>
        <v>0</v>
      </c>
      <c r="MZ59" s="71">
        <f t="shared" si="66"/>
        <v>0</v>
      </c>
      <c r="NA59" s="296"/>
      <c r="NB59" s="330"/>
      <c r="NC59" s="71">
        <f t="shared" si="67"/>
        <v>0</v>
      </c>
      <c r="ND59" s="71">
        <f t="shared" si="68"/>
        <v>0</v>
      </c>
      <c r="NE59" s="296"/>
      <c r="NF59" s="296"/>
      <c r="NG59" s="296">
        <f t="shared" si="69"/>
        <v>0</v>
      </c>
      <c r="NH59" s="296">
        <f t="shared" si="70"/>
        <v>0</v>
      </c>
      <c r="NI59" s="296"/>
      <c r="NJ59" s="296"/>
      <c r="NK59" s="296">
        <f t="shared" si="71"/>
        <v>0</v>
      </c>
      <c r="NL59" s="296">
        <f t="shared" si="72"/>
        <v>0</v>
      </c>
      <c r="NM59" s="263"/>
      <c r="NN59" s="296"/>
      <c r="NO59" s="296">
        <f t="shared" si="73"/>
        <v>0</v>
      </c>
      <c r="NP59" s="296">
        <f t="shared" si="74"/>
        <v>0</v>
      </c>
      <c r="NQ59" s="296">
        <v>10.66</v>
      </c>
      <c r="NR59" s="296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22.62</v>
      </c>
      <c r="OD59" s="71">
        <f t="shared" si="76"/>
        <v>0</v>
      </c>
      <c r="OE59" s="71">
        <v>11.3</v>
      </c>
      <c r="OF59" s="71"/>
      <c r="OG59" s="106">
        <v>2.4300000000000002</v>
      </c>
      <c r="OH59" s="71"/>
      <c r="OI59" s="106">
        <v>2.5</v>
      </c>
      <c r="OJ59" s="71"/>
      <c r="OK59" s="71">
        <v>1</v>
      </c>
      <c r="OL59" s="71"/>
      <c r="OM59" s="71">
        <f t="shared" si="77"/>
        <v>17.23</v>
      </c>
      <c r="ON59" s="71">
        <f t="shared" si="78"/>
        <v>0</v>
      </c>
      <c r="OO59" s="384">
        <v>9.74</v>
      </c>
      <c r="OP59" s="343"/>
      <c r="OQ59" s="384">
        <v>2.75</v>
      </c>
      <c r="OR59" s="343"/>
      <c r="OS59" s="384">
        <v>3</v>
      </c>
      <c r="OT59" s="343"/>
      <c r="OU59" s="172">
        <f t="shared" si="79"/>
        <v>15.49</v>
      </c>
      <c r="OV59" s="296">
        <f t="shared" si="80"/>
        <v>0</v>
      </c>
      <c r="OW59" s="296"/>
      <c r="OX59" s="296"/>
      <c r="OY59" s="296">
        <f t="shared" si="96"/>
        <v>0</v>
      </c>
      <c r="OZ59" s="296">
        <f t="shared" si="97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79">
        <v>105</v>
      </c>
      <c r="AL60" s="380">
        <v>31.5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5"/>
        <v>105</v>
      </c>
      <c r="AV60" s="71">
        <f t="shared" si="86"/>
        <v>31.5</v>
      </c>
      <c r="AW60" s="67"/>
      <c r="AX60" s="67"/>
      <c r="AY60" s="30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>
        <v>6.18</v>
      </c>
      <c r="CH60" s="259">
        <v>2</v>
      </c>
      <c r="CI60" s="290">
        <v>20.6</v>
      </c>
      <c r="CJ60" s="259">
        <v>6</v>
      </c>
      <c r="CK60" s="263">
        <v>4</v>
      </c>
      <c r="CL60" s="263">
        <v>1.5</v>
      </c>
      <c r="CM60" s="290">
        <v>14.42</v>
      </c>
      <c r="CN60" s="263">
        <v>4.5</v>
      </c>
      <c r="CO60" s="67">
        <f t="shared" si="21"/>
        <v>45.2</v>
      </c>
      <c r="CP60" s="67">
        <f t="shared" si="22"/>
        <v>14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41.1</v>
      </c>
      <c r="DL60" s="362">
        <v>13.7</v>
      </c>
      <c r="DM60" s="344"/>
      <c r="DN60" s="344"/>
      <c r="DO60" s="362">
        <v>39.869999999999997</v>
      </c>
      <c r="DP60" s="362">
        <v>13.29</v>
      </c>
      <c r="DQ60" s="355"/>
      <c r="DR60" s="355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44.34</v>
      </c>
      <c r="EH60" s="310">
        <v>11.085000000000001</v>
      </c>
      <c r="EI60" s="87">
        <v>103.09</v>
      </c>
      <c r="EJ60" s="87">
        <v>25.772500000000001</v>
      </c>
      <c r="EK60" s="74">
        <v>128.87</v>
      </c>
      <c r="EL60" s="87">
        <v>32.217500000000001</v>
      </c>
      <c r="EM60" s="378">
        <v>103.09</v>
      </c>
      <c r="EN60" s="378">
        <v>25.772500000000001</v>
      </c>
      <c r="EO60" s="378">
        <v>51.55</v>
      </c>
      <c r="EP60" s="378">
        <v>12.887499999999999</v>
      </c>
      <c r="EQ60" s="67">
        <f t="shared" si="28"/>
        <v>430.94</v>
      </c>
      <c r="ER60" s="67">
        <f t="shared" si="99"/>
        <v>69.075000000000003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2">
        <v>23</v>
      </c>
      <c r="FB60" s="263">
        <v>0</v>
      </c>
      <c r="FC60" s="106">
        <v>0</v>
      </c>
      <c r="FD60" s="263">
        <v>0</v>
      </c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0">
        <v>400</v>
      </c>
      <c r="HR60" s="67"/>
      <c r="HS60" s="290"/>
      <c r="HT60" s="67"/>
      <c r="HU60" s="67">
        <f t="shared" si="38"/>
        <v>400</v>
      </c>
      <c r="HV60" s="67">
        <f t="shared" si="39"/>
        <v>0</v>
      </c>
      <c r="HW60" s="67"/>
      <c r="HX60" s="67"/>
      <c r="HY60" s="368">
        <v>4.7</v>
      </c>
      <c r="HZ60" s="368">
        <v>1.175</v>
      </c>
      <c r="IA60" s="89"/>
      <c r="IB60" s="87"/>
      <c r="IC60" s="296">
        <v>10</v>
      </c>
      <c r="ID60" s="263">
        <v>2.5</v>
      </c>
      <c r="IE60" s="89"/>
      <c r="IF60" s="89"/>
      <c r="IG60" s="67">
        <f t="shared" si="40"/>
        <v>14.7</v>
      </c>
      <c r="IH60" s="67">
        <f t="shared" si="41"/>
        <v>3.6749999999999998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83">
        <v>10.31</v>
      </c>
      <c r="JF60" s="383">
        <v>0</v>
      </c>
      <c r="JG60" s="67">
        <f t="shared" si="42"/>
        <v>10.31</v>
      </c>
      <c r="JH60" s="67">
        <f t="shared" si="43"/>
        <v>0</v>
      </c>
      <c r="JI60" s="263"/>
      <c r="JJ60" s="263"/>
      <c r="JK60" s="263">
        <v>6.4663000000000004</v>
      </c>
      <c r="JL60" s="263">
        <v>1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0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3">
        <v>0</v>
      </c>
      <c r="LM60" s="75">
        <v>3.4</v>
      </c>
      <c r="LN60" s="363">
        <v>0</v>
      </c>
      <c r="LO60" s="385">
        <v>1.3000000000000007</v>
      </c>
      <c r="LP60" s="365">
        <v>0</v>
      </c>
      <c r="LQ60" s="130"/>
      <c r="LR60" s="265"/>
      <c r="LS60" s="265"/>
      <c r="LT60" s="265"/>
      <c r="LU60" s="71">
        <f t="shared" si="100"/>
        <v>29.700000000000003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5">
        <v>21</v>
      </c>
      <c r="MN60" s="375">
        <v>0</v>
      </c>
      <c r="MO60" s="375">
        <v>14</v>
      </c>
      <c r="MP60" s="375">
        <v>0</v>
      </c>
      <c r="MQ60" s="71">
        <f t="shared" si="61"/>
        <v>35</v>
      </c>
      <c r="MR60" s="71">
        <f t="shared" si="62"/>
        <v>0</v>
      </c>
      <c r="MS60" s="71">
        <v>13.6</v>
      </c>
      <c r="MT60" s="71">
        <v>4.7</v>
      </c>
      <c r="MU60" s="71">
        <f t="shared" si="63"/>
        <v>13.6</v>
      </c>
      <c r="MV60" s="71">
        <f t="shared" si="64"/>
        <v>4.7</v>
      </c>
      <c r="MW60" s="71"/>
      <c r="MX60" s="71"/>
      <c r="MY60" s="71">
        <f t="shared" si="65"/>
        <v>0</v>
      </c>
      <c r="MZ60" s="71">
        <f t="shared" si="66"/>
        <v>0</v>
      </c>
      <c r="NA60" s="296"/>
      <c r="NB60" s="330"/>
      <c r="NC60" s="71">
        <f t="shared" si="67"/>
        <v>0</v>
      </c>
      <c r="ND60" s="71">
        <f t="shared" si="68"/>
        <v>0</v>
      </c>
      <c r="NE60" s="296"/>
      <c r="NF60" s="296"/>
      <c r="NG60" s="296">
        <f t="shared" si="69"/>
        <v>0</v>
      </c>
      <c r="NH60" s="296">
        <f t="shared" si="70"/>
        <v>0</v>
      </c>
      <c r="NI60" s="296"/>
      <c r="NJ60" s="296"/>
      <c r="NK60" s="296">
        <f t="shared" si="71"/>
        <v>0</v>
      </c>
      <c r="NL60" s="296">
        <f t="shared" si="72"/>
        <v>0</v>
      </c>
      <c r="NM60" s="263"/>
      <c r="NN60" s="296"/>
      <c r="NO60" s="296">
        <f t="shared" si="73"/>
        <v>0</v>
      </c>
      <c r="NP60" s="296">
        <f t="shared" si="74"/>
        <v>0</v>
      </c>
      <c r="NQ60" s="296">
        <v>10.66</v>
      </c>
      <c r="NR60" s="296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22.62</v>
      </c>
      <c r="OD60" s="71">
        <f t="shared" si="76"/>
        <v>0</v>
      </c>
      <c r="OE60" s="71">
        <v>11.3</v>
      </c>
      <c r="OF60" s="71"/>
      <c r="OG60" s="106">
        <v>2.39</v>
      </c>
      <c r="OH60" s="71"/>
      <c r="OI60" s="106">
        <v>2.5</v>
      </c>
      <c r="OJ60" s="71"/>
      <c r="OK60" s="71">
        <v>1</v>
      </c>
      <c r="OL60" s="71"/>
      <c r="OM60" s="71">
        <f t="shared" si="77"/>
        <v>17.190000000000001</v>
      </c>
      <c r="ON60" s="71">
        <f t="shared" si="78"/>
        <v>0</v>
      </c>
      <c r="OO60" s="384">
        <v>8.9600000000000009</v>
      </c>
      <c r="OP60" s="343"/>
      <c r="OQ60" s="384">
        <v>2.5299999999999998</v>
      </c>
      <c r="OR60" s="343"/>
      <c r="OS60" s="384">
        <v>2.76</v>
      </c>
      <c r="OT60" s="343"/>
      <c r="OU60" s="172">
        <f t="shared" si="79"/>
        <v>14.25</v>
      </c>
      <c r="OV60" s="296">
        <f t="shared" si="80"/>
        <v>0</v>
      </c>
      <c r="OW60" s="296"/>
      <c r="OX60" s="296"/>
      <c r="OY60" s="296">
        <f t="shared" si="96"/>
        <v>0</v>
      </c>
      <c r="OZ60" s="296">
        <f t="shared" si="97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79">
        <v>105</v>
      </c>
      <c r="AL61" s="380">
        <v>31.5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5"/>
        <v>105</v>
      </c>
      <c r="AV61" s="71">
        <f t="shared" si="86"/>
        <v>31.5</v>
      </c>
      <c r="AW61" s="67"/>
      <c r="AX61" s="67"/>
      <c r="AY61" s="30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>
        <v>6.18</v>
      </c>
      <c r="CH61" s="259">
        <v>2</v>
      </c>
      <c r="CI61" s="290">
        <v>20.6</v>
      </c>
      <c r="CJ61" s="259">
        <v>6</v>
      </c>
      <c r="CK61" s="263">
        <v>4</v>
      </c>
      <c r="CL61" s="263">
        <v>1.5</v>
      </c>
      <c r="CM61" s="290">
        <v>14.42</v>
      </c>
      <c r="CN61" s="263">
        <v>4.5</v>
      </c>
      <c r="CO61" s="67">
        <f t="shared" si="21"/>
        <v>45.2</v>
      </c>
      <c r="CP61" s="67">
        <f t="shared" si="22"/>
        <v>14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41.1</v>
      </c>
      <c r="DL61" s="362">
        <v>13.7</v>
      </c>
      <c r="DM61" s="344"/>
      <c r="DN61" s="344"/>
      <c r="DO61" s="362">
        <v>39.869999999999997</v>
      </c>
      <c r="DP61" s="362">
        <v>13.29</v>
      </c>
      <c r="DQ61" s="355"/>
      <c r="DR61" s="355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44.34</v>
      </c>
      <c r="EH61" s="310">
        <v>11.085000000000001</v>
      </c>
      <c r="EI61" s="87">
        <v>103.09</v>
      </c>
      <c r="EJ61" s="87">
        <v>25.772500000000001</v>
      </c>
      <c r="EK61" s="74">
        <v>128.87</v>
      </c>
      <c r="EL61" s="87">
        <v>32.217500000000001</v>
      </c>
      <c r="EM61" s="378">
        <v>103.09</v>
      </c>
      <c r="EN61" s="378">
        <v>25.772500000000001</v>
      </c>
      <c r="EO61" s="378">
        <v>51.55</v>
      </c>
      <c r="EP61" s="378">
        <v>12.887499999999999</v>
      </c>
      <c r="EQ61" s="67">
        <f t="shared" si="28"/>
        <v>430.94</v>
      </c>
      <c r="ER61" s="67">
        <f t="shared" si="99"/>
        <v>69.075000000000003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2">
        <v>23</v>
      </c>
      <c r="FB61" s="263">
        <v>0</v>
      </c>
      <c r="FC61" s="106">
        <v>0</v>
      </c>
      <c r="FD61" s="263">
        <v>0</v>
      </c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0">
        <v>400</v>
      </c>
      <c r="HR61" s="67"/>
      <c r="HS61" s="290"/>
      <c r="HT61" s="67"/>
      <c r="HU61" s="67">
        <f t="shared" si="38"/>
        <v>400</v>
      </c>
      <c r="HV61" s="67">
        <f t="shared" si="39"/>
        <v>0</v>
      </c>
      <c r="HW61" s="67"/>
      <c r="HX61" s="67"/>
      <c r="HY61" s="368">
        <v>4.7</v>
      </c>
      <c r="HZ61" s="368">
        <v>1.175</v>
      </c>
      <c r="IA61" s="89"/>
      <c r="IB61" s="87"/>
      <c r="IC61" s="296">
        <v>10</v>
      </c>
      <c r="ID61" s="263">
        <v>2.5</v>
      </c>
      <c r="IE61" s="89"/>
      <c r="IF61" s="89"/>
      <c r="IG61" s="67">
        <f t="shared" si="40"/>
        <v>14.7</v>
      </c>
      <c r="IH61" s="67">
        <f t="shared" si="41"/>
        <v>3.6749999999999998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83">
        <v>10.31</v>
      </c>
      <c r="JF61" s="383">
        <v>0</v>
      </c>
      <c r="JG61" s="67">
        <f t="shared" si="42"/>
        <v>10.31</v>
      </c>
      <c r="JH61" s="67">
        <f t="shared" si="43"/>
        <v>0</v>
      </c>
      <c r="JI61" s="263"/>
      <c r="JJ61" s="263"/>
      <c r="JK61" s="263">
        <v>6.4663000000000004</v>
      </c>
      <c r="JL61" s="263">
        <v>1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0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3">
        <v>0</v>
      </c>
      <c r="LM61" s="75">
        <v>3.4</v>
      </c>
      <c r="LN61" s="363">
        <v>0</v>
      </c>
      <c r="LO61" s="385">
        <v>1.3000000000000007</v>
      </c>
      <c r="LP61" s="365">
        <v>0</v>
      </c>
      <c r="LQ61" s="130"/>
      <c r="LR61" s="265"/>
      <c r="LS61" s="265"/>
      <c r="LT61" s="265"/>
      <c r="LU61" s="71">
        <f t="shared" si="100"/>
        <v>29.700000000000003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5">
        <v>20.76</v>
      </c>
      <c r="MN61" s="375">
        <v>0</v>
      </c>
      <c r="MO61" s="375">
        <v>13.840000000000002</v>
      </c>
      <c r="MP61" s="375">
        <v>0</v>
      </c>
      <c r="MQ61" s="71">
        <f t="shared" si="61"/>
        <v>34.6</v>
      </c>
      <c r="MR61" s="71">
        <f t="shared" si="62"/>
        <v>0</v>
      </c>
      <c r="MS61" s="71">
        <v>13.6</v>
      </c>
      <c r="MT61" s="71">
        <v>4.7</v>
      </c>
      <c r="MU61" s="71">
        <f t="shared" si="63"/>
        <v>13.6</v>
      </c>
      <c r="MV61" s="71">
        <f t="shared" si="64"/>
        <v>4.7</v>
      </c>
      <c r="MW61" s="71"/>
      <c r="MX61" s="71"/>
      <c r="MY61" s="71">
        <f t="shared" si="65"/>
        <v>0</v>
      </c>
      <c r="MZ61" s="71">
        <f t="shared" si="66"/>
        <v>0</v>
      </c>
      <c r="NA61" s="296"/>
      <c r="NB61" s="330"/>
      <c r="NC61" s="71">
        <f t="shared" si="67"/>
        <v>0</v>
      </c>
      <c r="ND61" s="71">
        <f t="shared" si="68"/>
        <v>0</v>
      </c>
      <c r="NE61" s="296"/>
      <c r="NF61" s="296"/>
      <c r="NG61" s="296">
        <f t="shared" si="69"/>
        <v>0</v>
      </c>
      <c r="NH61" s="296">
        <f t="shared" si="70"/>
        <v>0</v>
      </c>
      <c r="NI61" s="296"/>
      <c r="NJ61" s="296"/>
      <c r="NK61" s="296">
        <f t="shared" si="71"/>
        <v>0</v>
      </c>
      <c r="NL61" s="296">
        <f t="shared" si="72"/>
        <v>0</v>
      </c>
      <c r="NM61" s="263"/>
      <c r="NN61" s="296"/>
      <c r="NO61" s="296">
        <f t="shared" si="73"/>
        <v>0</v>
      </c>
      <c r="NP61" s="296">
        <f t="shared" si="74"/>
        <v>0</v>
      </c>
      <c r="NQ61" s="296">
        <v>10.66</v>
      </c>
      <c r="NR61" s="296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22.62</v>
      </c>
      <c r="OD61" s="71">
        <f t="shared" si="76"/>
        <v>0</v>
      </c>
      <c r="OE61" s="71">
        <v>11.3</v>
      </c>
      <c r="OF61" s="71"/>
      <c r="OG61" s="106">
        <v>2.4300000000000002</v>
      </c>
      <c r="OH61" s="71"/>
      <c r="OI61" s="106">
        <v>2.5</v>
      </c>
      <c r="OJ61" s="71"/>
      <c r="OK61" s="71">
        <v>1</v>
      </c>
      <c r="OL61" s="71"/>
      <c r="OM61" s="71">
        <f t="shared" si="77"/>
        <v>17.23</v>
      </c>
      <c r="ON61" s="71">
        <f t="shared" si="78"/>
        <v>0</v>
      </c>
      <c r="OO61" s="384">
        <v>9.1300000000000008</v>
      </c>
      <c r="OP61" s="343"/>
      <c r="OQ61" s="384">
        <v>2.58</v>
      </c>
      <c r="OR61" s="343"/>
      <c r="OS61" s="384">
        <v>2.81</v>
      </c>
      <c r="OT61" s="343"/>
      <c r="OU61" s="172">
        <f t="shared" si="79"/>
        <v>14.520000000000001</v>
      </c>
      <c r="OV61" s="296">
        <f t="shared" si="80"/>
        <v>0</v>
      </c>
      <c r="OW61" s="296"/>
      <c r="OX61" s="296"/>
      <c r="OY61" s="296">
        <f t="shared" si="96"/>
        <v>0</v>
      </c>
      <c r="OZ61" s="296">
        <f t="shared" si="97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79">
        <v>105</v>
      </c>
      <c r="AL62" s="380">
        <v>31.5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5"/>
        <v>105</v>
      </c>
      <c r="AV62" s="71">
        <f t="shared" si="86"/>
        <v>31.5</v>
      </c>
      <c r="AW62" s="67"/>
      <c r="AX62" s="67"/>
      <c r="AY62" s="30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>
        <v>6.18</v>
      </c>
      <c r="CH62" s="259">
        <v>2</v>
      </c>
      <c r="CI62" s="290">
        <v>20.6</v>
      </c>
      <c r="CJ62" s="259">
        <v>6</v>
      </c>
      <c r="CK62" s="263">
        <v>4</v>
      </c>
      <c r="CL62" s="263">
        <v>1.5</v>
      </c>
      <c r="CM62" s="290">
        <v>14.42</v>
      </c>
      <c r="CN62" s="263">
        <v>4.5</v>
      </c>
      <c r="CO62" s="67">
        <f t="shared" si="21"/>
        <v>45.2</v>
      </c>
      <c r="CP62" s="67">
        <f t="shared" si="22"/>
        <v>14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41.1</v>
      </c>
      <c r="DL62" s="362">
        <v>13.7</v>
      </c>
      <c r="DM62" s="344"/>
      <c r="DN62" s="344"/>
      <c r="DO62" s="362">
        <v>39.869999999999997</v>
      </c>
      <c r="DP62" s="362">
        <v>13.29</v>
      </c>
      <c r="DQ62" s="355"/>
      <c r="DR62" s="355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44.34</v>
      </c>
      <c r="EH62" s="310">
        <v>11.085000000000001</v>
      </c>
      <c r="EI62" s="87">
        <v>103.09</v>
      </c>
      <c r="EJ62" s="87">
        <v>25.772500000000001</v>
      </c>
      <c r="EK62" s="74">
        <v>128.87</v>
      </c>
      <c r="EL62" s="87">
        <v>32.217500000000001</v>
      </c>
      <c r="EM62" s="378">
        <v>103.09</v>
      </c>
      <c r="EN62" s="378">
        <v>25.772500000000001</v>
      </c>
      <c r="EO62" s="378">
        <v>51.55</v>
      </c>
      <c r="EP62" s="378">
        <v>12.887499999999999</v>
      </c>
      <c r="EQ62" s="67">
        <f t="shared" si="28"/>
        <v>430.94</v>
      </c>
      <c r="ER62" s="67">
        <f t="shared" si="99"/>
        <v>69.075000000000003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2">
        <v>23</v>
      </c>
      <c r="FB62" s="263">
        <v>0</v>
      </c>
      <c r="FC62" s="106">
        <v>0</v>
      </c>
      <c r="FD62" s="263">
        <v>0</v>
      </c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0">
        <v>400</v>
      </c>
      <c r="HR62" s="67"/>
      <c r="HS62" s="290"/>
      <c r="HT62" s="67"/>
      <c r="HU62" s="67">
        <f t="shared" si="38"/>
        <v>400</v>
      </c>
      <c r="HV62" s="67">
        <f t="shared" si="39"/>
        <v>0</v>
      </c>
      <c r="HW62" s="67"/>
      <c r="HX62" s="67"/>
      <c r="HY62" s="368">
        <v>4.7</v>
      </c>
      <c r="HZ62" s="368">
        <v>1.175</v>
      </c>
      <c r="IA62" s="89"/>
      <c r="IB62" s="87"/>
      <c r="IC62" s="296">
        <v>10</v>
      </c>
      <c r="ID62" s="263">
        <v>2.5</v>
      </c>
      <c r="IE62" s="89"/>
      <c r="IF62" s="89"/>
      <c r="IG62" s="67">
        <f t="shared" si="40"/>
        <v>14.7</v>
      </c>
      <c r="IH62" s="67">
        <f t="shared" si="41"/>
        <v>3.6749999999999998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83">
        <v>10.31</v>
      </c>
      <c r="JF62" s="383">
        <v>0</v>
      </c>
      <c r="JG62" s="67">
        <f t="shared" si="42"/>
        <v>10.31</v>
      </c>
      <c r="JH62" s="67">
        <f t="shared" si="43"/>
        <v>0</v>
      </c>
      <c r="JI62" s="263"/>
      <c r="JJ62" s="263"/>
      <c r="JK62" s="263">
        <v>6.4663000000000004</v>
      </c>
      <c r="JL62" s="263">
        <v>1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0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3">
        <v>0</v>
      </c>
      <c r="LM62" s="75">
        <v>3.4</v>
      </c>
      <c r="LN62" s="363">
        <v>0</v>
      </c>
      <c r="LO62" s="385">
        <v>1.3000000000000007</v>
      </c>
      <c r="LP62" s="365">
        <v>0</v>
      </c>
      <c r="LQ62" s="130"/>
      <c r="LR62" s="265"/>
      <c r="LS62" s="265"/>
      <c r="LT62" s="265"/>
      <c r="LU62" s="71">
        <f t="shared" si="100"/>
        <v>29.700000000000003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5">
        <v>20.34</v>
      </c>
      <c r="MN62" s="375">
        <v>0</v>
      </c>
      <c r="MO62" s="375">
        <v>13.56</v>
      </c>
      <c r="MP62" s="375">
        <v>0</v>
      </c>
      <c r="MQ62" s="71">
        <f t="shared" si="61"/>
        <v>33.9</v>
      </c>
      <c r="MR62" s="71">
        <f t="shared" si="62"/>
        <v>0</v>
      </c>
      <c r="MS62" s="71">
        <v>13.6</v>
      </c>
      <c r="MT62" s="71">
        <v>4.7</v>
      </c>
      <c r="MU62" s="71">
        <f t="shared" si="63"/>
        <v>13.6</v>
      </c>
      <c r="MV62" s="71">
        <f t="shared" si="64"/>
        <v>4.7</v>
      </c>
      <c r="MW62" s="71"/>
      <c r="MX62" s="71"/>
      <c r="MY62" s="71">
        <f t="shared" si="65"/>
        <v>0</v>
      </c>
      <c r="MZ62" s="71">
        <f t="shared" si="66"/>
        <v>0</v>
      </c>
      <c r="NA62" s="296"/>
      <c r="NB62" s="330"/>
      <c r="NC62" s="71">
        <f t="shared" si="67"/>
        <v>0</v>
      </c>
      <c r="ND62" s="71">
        <f t="shared" si="68"/>
        <v>0</v>
      </c>
      <c r="NE62" s="296"/>
      <c r="NF62" s="296"/>
      <c r="NG62" s="296">
        <f t="shared" si="69"/>
        <v>0</v>
      </c>
      <c r="NH62" s="296">
        <f t="shared" si="70"/>
        <v>0</v>
      </c>
      <c r="NI62" s="296"/>
      <c r="NJ62" s="296"/>
      <c r="NK62" s="296">
        <f t="shared" si="71"/>
        <v>0</v>
      </c>
      <c r="NL62" s="296">
        <f t="shared" si="72"/>
        <v>0</v>
      </c>
      <c r="NM62" s="263"/>
      <c r="NN62" s="296"/>
      <c r="NO62" s="296">
        <f t="shared" si="73"/>
        <v>0</v>
      </c>
      <c r="NP62" s="296">
        <f t="shared" si="74"/>
        <v>0</v>
      </c>
      <c r="NQ62" s="296">
        <v>10.66</v>
      </c>
      <c r="NR62" s="296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22.62</v>
      </c>
      <c r="OD62" s="71">
        <f t="shared" si="76"/>
        <v>0</v>
      </c>
      <c r="OE62" s="71">
        <v>11.3</v>
      </c>
      <c r="OF62" s="71"/>
      <c r="OG62" s="106">
        <v>2.35</v>
      </c>
      <c r="OH62" s="71"/>
      <c r="OI62" s="106">
        <v>2.5</v>
      </c>
      <c r="OJ62" s="71"/>
      <c r="OK62" s="71">
        <v>1</v>
      </c>
      <c r="OL62" s="71"/>
      <c r="OM62" s="71">
        <f t="shared" si="77"/>
        <v>17.149999999999999</v>
      </c>
      <c r="ON62" s="71">
        <f t="shared" si="78"/>
        <v>0</v>
      </c>
      <c r="OO62" s="384">
        <v>9.74</v>
      </c>
      <c r="OP62" s="343"/>
      <c r="OQ62" s="384">
        <v>2.75</v>
      </c>
      <c r="OR62" s="343"/>
      <c r="OS62" s="384">
        <v>3</v>
      </c>
      <c r="OT62" s="343"/>
      <c r="OU62" s="172">
        <f t="shared" si="79"/>
        <v>15.49</v>
      </c>
      <c r="OV62" s="296">
        <f t="shared" si="80"/>
        <v>0</v>
      </c>
      <c r="OW62" s="296"/>
      <c r="OX62" s="296"/>
      <c r="OY62" s="296">
        <f t="shared" si="96"/>
        <v>0</v>
      </c>
      <c r="OZ62" s="296">
        <f t="shared" si="97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79">
        <v>105</v>
      </c>
      <c r="AL63" s="380">
        <v>31.5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5"/>
        <v>105</v>
      </c>
      <c r="AV63" s="71">
        <f t="shared" si="86"/>
        <v>31.5</v>
      </c>
      <c r="AW63" s="67"/>
      <c r="AX63" s="67"/>
      <c r="AY63" s="30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>
        <v>6.18</v>
      </c>
      <c r="CH63" s="259">
        <v>2</v>
      </c>
      <c r="CI63" s="290">
        <v>20.6</v>
      </c>
      <c r="CJ63" s="259">
        <v>6</v>
      </c>
      <c r="CK63" s="263">
        <v>4</v>
      </c>
      <c r="CL63" s="263">
        <v>1.5</v>
      </c>
      <c r="CM63" s="290">
        <v>14.42</v>
      </c>
      <c r="CN63" s="263">
        <v>4.5</v>
      </c>
      <c r="CO63" s="67">
        <f t="shared" si="21"/>
        <v>45.2</v>
      </c>
      <c r="CP63" s="67">
        <f t="shared" si="22"/>
        <v>14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41.1</v>
      </c>
      <c r="DL63" s="362">
        <v>13.7</v>
      </c>
      <c r="DM63" s="344"/>
      <c r="DN63" s="344"/>
      <c r="DO63" s="362">
        <v>39.869999999999997</v>
      </c>
      <c r="DP63" s="362">
        <v>13.29</v>
      </c>
      <c r="DQ63" s="355"/>
      <c r="DR63" s="355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44.34</v>
      </c>
      <c r="EH63" s="310">
        <v>11.085000000000001</v>
      </c>
      <c r="EI63" s="87">
        <v>103.09</v>
      </c>
      <c r="EJ63" s="87">
        <v>25.772500000000001</v>
      </c>
      <c r="EK63" s="74">
        <v>128.87</v>
      </c>
      <c r="EL63" s="87">
        <v>32.217500000000001</v>
      </c>
      <c r="EM63" s="378">
        <v>103.09</v>
      </c>
      <c r="EN63" s="378">
        <v>25.772500000000001</v>
      </c>
      <c r="EO63" s="378">
        <v>51.55</v>
      </c>
      <c r="EP63" s="378">
        <v>12.887499999999999</v>
      </c>
      <c r="EQ63" s="67">
        <f t="shared" si="28"/>
        <v>430.94</v>
      </c>
      <c r="ER63" s="67">
        <f t="shared" si="99"/>
        <v>69.075000000000003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2">
        <v>23</v>
      </c>
      <c r="FB63" s="263">
        <v>0</v>
      </c>
      <c r="FC63" s="106">
        <v>0</v>
      </c>
      <c r="FD63" s="263">
        <v>0</v>
      </c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0">
        <v>400</v>
      </c>
      <c r="HR63" s="67"/>
      <c r="HS63" s="290"/>
      <c r="HT63" s="67"/>
      <c r="HU63" s="67">
        <f t="shared" si="38"/>
        <v>400</v>
      </c>
      <c r="HV63" s="67">
        <f t="shared" si="39"/>
        <v>0</v>
      </c>
      <c r="HW63" s="67"/>
      <c r="HX63" s="67"/>
      <c r="HY63" s="368">
        <v>4.7</v>
      </c>
      <c r="HZ63" s="368">
        <v>1.175</v>
      </c>
      <c r="IA63" s="89"/>
      <c r="IB63" s="87"/>
      <c r="IC63" s="296">
        <v>10</v>
      </c>
      <c r="ID63" s="263">
        <v>2.5</v>
      </c>
      <c r="IE63" s="89"/>
      <c r="IF63" s="89"/>
      <c r="IG63" s="67">
        <f t="shared" si="40"/>
        <v>14.7</v>
      </c>
      <c r="IH63" s="67">
        <f t="shared" si="41"/>
        <v>3.6749999999999998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83">
        <v>10.31</v>
      </c>
      <c r="JF63" s="383">
        <v>0</v>
      </c>
      <c r="JG63" s="67">
        <f t="shared" si="42"/>
        <v>10.31</v>
      </c>
      <c r="JH63" s="67">
        <f t="shared" si="43"/>
        <v>0</v>
      </c>
      <c r="JI63" s="263"/>
      <c r="JJ63" s="263"/>
      <c r="JK63" s="263">
        <v>6.4663000000000004</v>
      </c>
      <c r="JL63" s="263">
        <v>1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0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3">
        <v>0</v>
      </c>
      <c r="LM63" s="75">
        <v>3.4</v>
      </c>
      <c r="LN63" s="363">
        <v>0</v>
      </c>
      <c r="LO63" s="385">
        <v>1.3000000000000007</v>
      </c>
      <c r="LP63" s="365">
        <v>0</v>
      </c>
      <c r="LQ63" s="130"/>
      <c r="LR63" s="265"/>
      <c r="LS63" s="265"/>
      <c r="LT63" s="265"/>
      <c r="LU63" s="71">
        <f t="shared" si="100"/>
        <v>29.700000000000003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5">
        <v>19.739999999999998</v>
      </c>
      <c r="MN63" s="375">
        <v>0</v>
      </c>
      <c r="MO63" s="375">
        <v>13.16</v>
      </c>
      <c r="MP63" s="375">
        <v>0</v>
      </c>
      <c r="MQ63" s="71">
        <f t="shared" si="61"/>
        <v>32.9</v>
      </c>
      <c r="MR63" s="71">
        <f t="shared" si="62"/>
        <v>0</v>
      </c>
      <c r="MS63" s="71">
        <v>13.6</v>
      </c>
      <c r="MT63" s="71">
        <v>4.7</v>
      </c>
      <c r="MU63" s="71">
        <f t="shared" si="63"/>
        <v>13.6</v>
      </c>
      <c r="MV63" s="71">
        <f t="shared" si="64"/>
        <v>4.7</v>
      </c>
      <c r="MW63" s="71"/>
      <c r="MX63" s="71"/>
      <c r="MY63" s="71">
        <f t="shared" si="65"/>
        <v>0</v>
      </c>
      <c r="MZ63" s="71">
        <f t="shared" si="66"/>
        <v>0</v>
      </c>
      <c r="NA63" s="296"/>
      <c r="NB63" s="330"/>
      <c r="NC63" s="71">
        <f t="shared" si="67"/>
        <v>0</v>
      </c>
      <c r="ND63" s="71">
        <f t="shared" si="68"/>
        <v>0</v>
      </c>
      <c r="NE63" s="296"/>
      <c r="NF63" s="296"/>
      <c r="NG63" s="296">
        <f t="shared" si="69"/>
        <v>0</v>
      </c>
      <c r="NH63" s="296">
        <f t="shared" si="70"/>
        <v>0</v>
      </c>
      <c r="NI63" s="296"/>
      <c r="NJ63" s="296"/>
      <c r="NK63" s="296">
        <f t="shared" si="71"/>
        <v>0</v>
      </c>
      <c r="NL63" s="296">
        <f t="shared" si="72"/>
        <v>0</v>
      </c>
      <c r="NM63" s="263"/>
      <c r="NN63" s="296"/>
      <c r="NO63" s="296">
        <f t="shared" si="73"/>
        <v>0</v>
      </c>
      <c r="NP63" s="296">
        <f t="shared" si="74"/>
        <v>0</v>
      </c>
      <c r="NQ63" s="296">
        <v>10.66</v>
      </c>
      <c r="NR63" s="296"/>
      <c r="NS63" s="71">
        <v>1</v>
      </c>
      <c r="NT63" s="71"/>
      <c r="NU63" s="71">
        <v>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22.62</v>
      </c>
      <c r="OD63" s="71">
        <f t="shared" si="76"/>
        <v>0</v>
      </c>
      <c r="OE63" s="71">
        <v>11.3</v>
      </c>
      <c r="OF63" s="71"/>
      <c r="OG63" s="106">
        <v>2.11</v>
      </c>
      <c r="OH63" s="71"/>
      <c r="OI63" s="106">
        <v>2.5</v>
      </c>
      <c r="OJ63" s="71"/>
      <c r="OK63" s="71">
        <v>1</v>
      </c>
      <c r="OL63" s="71"/>
      <c r="OM63" s="71">
        <f t="shared" si="77"/>
        <v>16.91</v>
      </c>
      <c r="ON63" s="71">
        <f t="shared" si="78"/>
        <v>0</v>
      </c>
      <c r="OO63" s="384">
        <v>9.74</v>
      </c>
      <c r="OP63" s="343"/>
      <c r="OQ63" s="384">
        <v>2.75</v>
      </c>
      <c r="OR63" s="343"/>
      <c r="OS63" s="384">
        <v>3</v>
      </c>
      <c r="OT63" s="343"/>
      <c r="OU63" s="172">
        <f t="shared" si="79"/>
        <v>15.49</v>
      </c>
      <c r="OV63" s="296">
        <f t="shared" si="80"/>
        <v>0</v>
      </c>
      <c r="OW63" s="296"/>
      <c r="OX63" s="296"/>
      <c r="OY63" s="296">
        <f t="shared" si="96"/>
        <v>0</v>
      </c>
      <c r="OZ63" s="296">
        <f t="shared" si="97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79">
        <v>105</v>
      </c>
      <c r="AL64" s="380">
        <v>31.5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5"/>
        <v>105</v>
      </c>
      <c r="AV64" s="71">
        <f t="shared" si="86"/>
        <v>31.5</v>
      </c>
      <c r="AW64" s="67"/>
      <c r="AX64" s="67"/>
      <c r="AY64" s="30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>
        <v>6.18</v>
      </c>
      <c r="CH64" s="259">
        <v>2</v>
      </c>
      <c r="CI64" s="290">
        <v>20.6</v>
      </c>
      <c r="CJ64" s="259">
        <v>6</v>
      </c>
      <c r="CK64" s="263">
        <v>4</v>
      </c>
      <c r="CL64" s="263">
        <v>1.5</v>
      </c>
      <c r="CM64" s="290">
        <v>14.42</v>
      </c>
      <c r="CN64" s="263">
        <v>4.5</v>
      </c>
      <c r="CO64" s="67">
        <f t="shared" si="21"/>
        <v>45.2</v>
      </c>
      <c r="CP64" s="67">
        <f t="shared" si="22"/>
        <v>14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</v>
      </c>
      <c r="DL64" s="362">
        <v>13.7</v>
      </c>
      <c r="DM64" s="344"/>
      <c r="DN64" s="344"/>
      <c r="DO64" s="362">
        <v>39.869999999999997</v>
      </c>
      <c r="DP64" s="362">
        <v>13.29</v>
      </c>
      <c r="DQ64" s="355"/>
      <c r="DR64" s="355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44.34</v>
      </c>
      <c r="EH64" s="310">
        <v>11.085000000000001</v>
      </c>
      <c r="EI64" s="87">
        <v>103.09</v>
      </c>
      <c r="EJ64" s="87">
        <v>25.772500000000001</v>
      </c>
      <c r="EK64" s="74">
        <v>128.87</v>
      </c>
      <c r="EL64" s="87">
        <v>32.217500000000001</v>
      </c>
      <c r="EM64" s="378">
        <v>103.09</v>
      </c>
      <c r="EN64" s="378">
        <v>25.772500000000001</v>
      </c>
      <c r="EO64" s="378">
        <v>51.55</v>
      </c>
      <c r="EP64" s="378">
        <v>12.887499999999999</v>
      </c>
      <c r="EQ64" s="67">
        <f t="shared" si="28"/>
        <v>430.94</v>
      </c>
      <c r="ER64" s="67">
        <f t="shared" si="99"/>
        <v>69.075000000000003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2">
        <v>23</v>
      </c>
      <c r="FB64" s="263">
        <v>0</v>
      </c>
      <c r="FC64" s="106">
        <v>0</v>
      </c>
      <c r="FD64" s="263">
        <v>0</v>
      </c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0">
        <v>400</v>
      </c>
      <c r="HR64" s="67"/>
      <c r="HS64" s="290"/>
      <c r="HT64" s="67"/>
      <c r="HU64" s="67">
        <f t="shared" si="38"/>
        <v>400</v>
      </c>
      <c r="HV64" s="67">
        <f t="shared" si="39"/>
        <v>0</v>
      </c>
      <c r="HW64" s="67"/>
      <c r="HX64" s="67"/>
      <c r="HY64" s="368">
        <v>4.7</v>
      </c>
      <c r="HZ64" s="368">
        <v>1.175</v>
      </c>
      <c r="IA64" s="89"/>
      <c r="IB64" s="87"/>
      <c r="IC64" s="296">
        <v>10</v>
      </c>
      <c r="ID64" s="263">
        <v>2.5</v>
      </c>
      <c r="IE64" s="89"/>
      <c r="IF64" s="89"/>
      <c r="IG64" s="67">
        <f t="shared" si="40"/>
        <v>14.7</v>
      </c>
      <c r="IH64" s="67">
        <f t="shared" si="41"/>
        <v>3.6749999999999998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83">
        <v>10.31</v>
      </c>
      <c r="JF64" s="383">
        <v>0</v>
      </c>
      <c r="JG64" s="67">
        <f t="shared" si="42"/>
        <v>10.31</v>
      </c>
      <c r="JH64" s="67">
        <f t="shared" si="43"/>
        <v>0</v>
      </c>
      <c r="JI64" s="263"/>
      <c r="JJ64" s="263"/>
      <c r="JK64" s="263">
        <v>6.4663000000000004</v>
      </c>
      <c r="JL64" s="263">
        <v>1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0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3">
        <v>0</v>
      </c>
      <c r="LM64" s="75">
        <v>3.4</v>
      </c>
      <c r="LN64" s="363">
        <v>0</v>
      </c>
      <c r="LO64" s="385">
        <v>1.3000000000000007</v>
      </c>
      <c r="LP64" s="365">
        <v>0</v>
      </c>
      <c r="LQ64" s="130"/>
      <c r="LR64" s="265"/>
      <c r="LS64" s="265"/>
      <c r="LT64" s="265"/>
      <c r="LU64" s="71">
        <f t="shared" si="100"/>
        <v>29.700000000000003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5">
        <v>19.079999999999998</v>
      </c>
      <c r="MN64" s="375">
        <v>0</v>
      </c>
      <c r="MO64" s="375">
        <v>12.72</v>
      </c>
      <c r="MP64" s="375">
        <v>0</v>
      </c>
      <c r="MQ64" s="71">
        <f t="shared" si="61"/>
        <v>31.799999999999997</v>
      </c>
      <c r="MR64" s="71">
        <f t="shared" si="62"/>
        <v>0</v>
      </c>
      <c r="MS64" s="71">
        <v>13.6</v>
      </c>
      <c r="MT64" s="71">
        <v>4.7</v>
      </c>
      <c r="MU64" s="71">
        <f t="shared" si="63"/>
        <v>13.6</v>
      </c>
      <c r="MV64" s="71">
        <f t="shared" si="64"/>
        <v>4.7</v>
      </c>
      <c r="MW64" s="71"/>
      <c r="MX64" s="71"/>
      <c r="MY64" s="71">
        <f t="shared" si="65"/>
        <v>0</v>
      </c>
      <c r="MZ64" s="71">
        <f t="shared" si="66"/>
        <v>0</v>
      </c>
      <c r="NA64" s="296"/>
      <c r="NB64" s="330"/>
      <c r="NC64" s="71">
        <f t="shared" si="67"/>
        <v>0</v>
      </c>
      <c r="ND64" s="71">
        <f t="shared" si="68"/>
        <v>0</v>
      </c>
      <c r="NE64" s="296"/>
      <c r="NF64" s="296"/>
      <c r="NG64" s="296">
        <f t="shared" si="69"/>
        <v>0</v>
      </c>
      <c r="NH64" s="296">
        <f t="shared" si="70"/>
        <v>0</v>
      </c>
      <c r="NI64" s="296"/>
      <c r="NJ64" s="296"/>
      <c r="NK64" s="296">
        <f t="shared" si="71"/>
        <v>0</v>
      </c>
      <c r="NL64" s="296">
        <f t="shared" si="72"/>
        <v>0</v>
      </c>
      <c r="NM64" s="263"/>
      <c r="NN64" s="296"/>
      <c r="NO64" s="296">
        <f t="shared" si="73"/>
        <v>0</v>
      </c>
      <c r="NP64" s="296">
        <f t="shared" si="74"/>
        <v>0</v>
      </c>
      <c r="NQ64" s="296">
        <v>10.66</v>
      </c>
      <c r="NR64" s="296"/>
      <c r="NS64" s="71">
        <v>1</v>
      </c>
      <c r="NT64" s="71"/>
      <c r="NU64" s="71">
        <v>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22.62</v>
      </c>
      <c r="OD64" s="71">
        <f t="shared" si="76"/>
        <v>0</v>
      </c>
      <c r="OE64" s="71">
        <v>11.3</v>
      </c>
      <c r="OF64" s="71"/>
      <c r="OG64" s="106">
        <v>1.6</v>
      </c>
      <c r="OH64" s="71"/>
      <c r="OI64" s="106">
        <v>2.5</v>
      </c>
      <c r="OJ64" s="71"/>
      <c r="OK64" s="71">
        <v>1</v>
      </c>
      <c r="OL64" s="71"/>
      <c r="OM64" s="71">
        <f t="shared" si="77"/>
        <v>16.399999999999999</v>
      </c>
      <c r="ON64" s="71">
        <f t="shared" si="78"/>
        <v>0</v>
      </c>
      <c r="OO64" s="384">
        <v>9.4</v>
      </c>
      <c r="OP64" s="343"/>
      <c r="OQ64" s="384">
        <v>2.65</v>
      </c>
      <c r="OR64" s="343"/>
      <c r="OS64" s="384">
        <v>2.9</v>
      </c>
      <c r="OT64" s="343"/>
      <c r="OU64" s="172">
        <f t="shared" si="79"/>
        <v>14.950000000000001</v>
      </c>
      <c r="OV64" s="296">
        <f t="shared" si="80"/>
        <v>0</v>
      </c>
      <c r="OW64" s="296"/>
      <c r="OX64" s="296"/>
      <c r="OY64" s="296">
        <f t="shared" si="96"/>
        <v>0</v>
      </c>
      <c r="OZ64" s="296">
        <f t="shared" si="97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79">
        <v>105</v>
      </c>
      <c r="AL65" s="380">
        <v>31.5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5"/>
        <v>105</v>
      </c>
      <c r="AV65" s="71">
        <f t="shared" si="86"/>
        <v>31.5</v>
      </c>
      <c r="AW65" s="67"/>
      <c r="AX65" s="67"/>
      <c r="AY65" s="30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>
        <v>6.18</v>
      </c>
      <c r="CH65" s="259">
        <v>2</v>
      </c>
      <c r="CI65" s="290">
        <v>20.6</v>
      </c>
      <c r="CJ65" s="259">
        <v>6</v>
      </c>
      <c r="CK65" s="263">
        <v>4</v>
      </c>
      <c r="CL65" s="263">
        <v>1.5</v>
      </c>
      <c r="CM65" s="290">
        <v>14.42</v>
      </c>
      <c r="CN65" s="263">
        <v>4.5</v>
      </c>
      <c r="CO65" s="67">
        <f t="shared" si="21"/>
        <v>45.2</v>
      </c>
      <c r="CP65" s="67">
        <f t="shared" si="22"/>
        <v>14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</v>
      </c>
      <c r="DL65" s="362">
        <v>13.7</v>
      </c>
      <c r="DM65" s="344"/>
      <c r="DN65" s="344"/>
      <c r="DO65" s="362">
        <v>39.869999999999997</v>
      </c>
      <c r="DP65" s="362">
        <v>13.29</v>
      </c>
      <c r="DQ65" s="355"/>
      <c r="DR65" s="355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44.34</v>
      </c>
      <c r="EH65" s="310">
        <v>11.085000000000001</v>
      </c>
      <c r="EI65" s="87">
        <v>103.09</v>
      </c>
      <c r="EJ65" s="87">
        <v>25.772500000000001</v>
      </c>
      <c r="EK65" s="74">
        <v>128.87</v>
      </c>
      <c r="EL65" s="87">
        <v>32.217500000000001</v>
      </c>
      <c r="EM65" s="378">
        <v>103.09</v>
      </c>
      <c r="EN65" s="378">
        <v>25.772500000000001</v>
      </c>
      <c r="EO65" s="378">
        <v>51.55</v>
      </c>
      <c r="EP65" s="378">
        <v>12.887499999999999</v>
      </c>
      <c r="EQ65" s="67">
        <f t="shared" si="28"/>
        <v>430.94</v>
      </c>
      <c r="ER65" s="67">
        <f t="shared" si="99"/>
        <v>69.075000000000003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2">
        <v>23</v>
      </c>
      <c r="FB65" s="263">
        <v>0</v>
      </c>
      <c r="FC65" s="106">
        <v>0</v>
      </c>
      <c r="FD65" s="263">
        <v>0</v>
      </c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0">
        <v>400</v>
      </c>
      <c r="HR65" s="67"/>
      <c r="HS65" s="290"/>
      <c r="HT65" s="67"/>
      <c r="HU65" s="67">
        <f t="shared" si="38"/>
        <v>400</v>
      </c>
      <c r="HV65" s="67">
        <f t="shared" si="39"/>
        <v>0</v>
      </c>
      <c r="HW65" s="67"/>
      <c r="HX65" s="67"/>
      <c r="HY65" s="368">
        <v>4.7</v>
      </c>
      <c r="HZ65" s="368">
        <v>1.175</v>
      </c>
      <c r="IA65" s="89"/>
      <c r="IB65" s="87"/>
      <c r="IC65" s="296">
        <v>10</v>
      </c>
      <c r="ID65" s="263">
        <v>2.5</v>
      </c>
      <c r="IE65" s="89"/>
      <c r="IF65" s="89"/>
      <c r="IG65" s="67">
        <f t="shared" si="40"/>
        <v>14.7</v>
      </c>
      <c r="IH65" s="67">
        <f t="shared" si="41"/>
        <v>3.6749999999999998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83">
        <v>10.31</v>
      </c>
      <c r="JF65" s="383">
        <v>0</v>
      </c>
      <c r="JG65" s="67">
        <f t="shared" si="42"/>
        <v>10.31</v>
      </c>
      <c r="JH65" s="67">
        <f t="shared" si="43"/>
        <v>0</v>
      </c>
      <c r="JI65" s="263"/>
      <c r="JJ65" s="263"/>
      <c r="JK65" s="263">
        <v>6.4663000000000004</v>
      </c>
      <c r="JL65" s="263">
        <v>1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0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3">
        <v>0</v>
      </c>
      <c r="LM65" s="75">
        <v>3.4</v>
      </c>
      <c r="LN65" s="363">
        <v>0</v>
      </c>
      <c r="LO65" s="385">
        <v>1.3000000000000007</v>
      </c>
      <c r="LP65" s="365">
        <v>0</v>
      </c>
      <c r="LQ65" s="130"/>
      <c r="LR65" s="265"/>
      <c r="LS65" s="265"/>
      <c r="LT65" s="265"/>
      <c r="LU65" s="71">
        <f t="shared" si="100"/>
        <v>29.700000000000003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5">
        <v>18.36</v>
      </c>
      <c r="MN65" s="375">
        <v>0</v>
      </c>
      <c r="MO65" s="375">
        <v>12.240000000000002</v>
      </c>
      <c r="MP65" s="375">
        <v>0</v>
      </c>
      <c r="MQ65" s="71">
        <f t="shared" si="61"/>
        <v>30.6</v>
      </c>
      <c r="MR65" s="71">
        <f t="shared" si="62"/>
        <v>0</v>
      </c>
      <c r="MS65" s="71">
        <v>13.6</v>
      </c>
      <c r="MT65" s="71">
        <v>4.7</v>
      </c>
      <c r="MU65" s="71">
        <f t="shared" si="63"/>
        <v>13.6</v>
      </c>
      <c r="MV65" s="71">
        <f t="shared" si="64"/>
        <v>4.7</v>
      </c>
      <c r="MW65" s="71"/>
      <c r="MX65" s="71"/>
      <c r="MY65" s="71">
        <f t="shared" si="65"/>
        <v>0</v>
      </c>
      <c r="MZ65" s="71">
        <f t="shared" si="66"/>
        <v>0</v>
      </c>
      <c r="NA65" s="296"/>
      <c r="NB65" s="330"/>
      <c r="NC65" s="71">
        <f t="shared" si="67"/>
        <v>0</v>
      </c>
      <c r="ND65" s="71">
        <f t="shared" si="68"/>
        <v>0</v>
      </c>
      <c r="NE65" s="296"/>
      <c r="NF65" s="296"/>
      <c r="NG65" s="296">
        <f t="shared" si="69"/>
        <v>0</v>
      </c>
      <c r="NH65" s="296">
        <f t="shared" si="70"/>
        <v>0</v>
      </c>
      <c r="NI65" s="296"/>
      <c r="NJ65" s="296"/>
      <c r="NK65" s="296">
        <f t="shared" si="71"/>
        <v>0</v>
      </c>
      <c r="NL65" s="296">
        <f t="shared" si="72"/>
        <v>0</v>
      </c>
      <c r="NM65" s="263"/>
      <c r="NN65" s="296"/>
      <c r="NO65" s="296">
        <f t="shared" si="73"/>
        <v>0</v>
      </c>
      <c r="NP65" s="296">
        <f t="shared" si="74"/>
        <v>0</v>
      </c>
      <c r="NQ65" s="296">
        <v>10.66</v>
      </c>
      <c r="NR65" s="296"/>
      <c r="NS65" s="71">
        <v>1</v>
      </c>
      <c r="NT65" s="71"/>
      <c r="NU65" s="71">
        <v>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22.62</v>
      </c>
      <c r="OD65" s="71">
        <f t="shared" si="76"/>
        <v>0</v>
      </c>
      <c r="OE65" s="71">
        <v>11.3</v>
      </c>
      <c r="OF65" s="71"/>
      <c r="OG65" s="106">
        <v>1.05</v>
      </c>
      <c r="OH65" s="71"/>
      <c r="OI65" s="106">
        <v>2.5</v>
      </c>
      <c r="OJ65" s="71"/>
      <c r="OK65" s="71">
        <v>1</v>
      </c>
      <c r="OL65" s="71"/>
      <c r="OM65" s="71">
        <f t="shared" si="77"/>
        <v>15.850000000000001</v>
      </c>
      <c r="ON65" s="71">
        <f t="shared" si="78"/>
        <v>0</v>
      </c>
      <c r="OO65" s="384">
        <v>8.6199999999999992</v>
      </c>
      <c r="OP65" s="343"/>
      <c r="OQ65" s="384">
        <v>2.44</v>
      </c>
      <c r="OR65" s="343"/>
      <c r="OS65" s="384">
        <v>2.66</v>
      </c>
      <c r="OT65" s="343"/>
      <c r="OU65" s="172">
        <f t="shared" si="79"/>
        <v>13.719999999999999</v>
      </c>
      <c r="OV65" s="296">
        <f t="shared" si="80"/>
        <v>0</v>
      </c>
      <c r="OW65" s="296"/>
      <c r="OX65" s="296"/>
      <c r="OY65" s="296">
        <f t="shared" si="96"/>
        <v>0</v>
      </c>
      <c r="OZ65" s="296">
        <f t="shared" si="97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79">
        <v>105</v>
      </c>
      <c r="AL66" s="380">
        <v>31.5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5"/>
        <v>105</v>
      </c>
      <c r="AV66" s="71">
        <f t="shared" si="86"/>
        <v>31.5</v>
      </c>
      <c r="AW66" s="67"/>
      <c r="AX66" s="67"/>
      <c r="AY66" s="30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>
        <v>6.18</v>
      </c>
      <c r="CH66" s="259">
        <v>2</v>
      </c>
      <c r="CI66" s="290">
        <v>20.6</v>
      </c>
      <c r="CJ66" s="259">
        <v>6</v>
      </c>
      <c r="CK66" s="263">
        <v>4</v>
      </c>
      <c r="CL66" s="263">
        <v>1.5</v>
      </c>
      <c r="CM66" s="290">
        <v>14.42</v>
      </c>
      <c r="CN66" s="263">
        <v>4.5</v>
      </c>
      <c r="CO66" s="67">
        <f t="shared" si="21"/>
        <v>45.2</v>
      </c>
      <c r="CP66" s="67">
        <f t="shared" si="22"/>
        <v>14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</v>
      </c>
      <c r="DL66" s="362">
        <v>13.7</v>
      </c>
      <c r="DM66" s="344"/>
      <c r="DN66" s="344"/>
      <c r="DO66" s="362">
        <v>39.869999999999997</v>
      </c>
      <c r="DP66" s="362">
        <v>13.29</v>
      </c>
      <c r="DQ66" s="355"/>
      <c r="DR66" s="355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44.34</v>
      </c>
      <c r="EH66" s="310">
        <v>11.085000000000001</v>
      </c>
      <c r="EI66" s="87">
        <v>103.09</v>
      </c>
      <c r="EJ66" s="87">
        <v>25.772500000000001</v>
      </c>
      <c r="EK66" s="74">
        <v>128.87</v>
      </c>
      <c r="EL66" s="87">
        <v>32.217500000000001</v>
      </c>
      <c r="EM66" s="378">
        <v>103.09</v>
      </c>
      <c r="EN66" s="378">
        <v>25.772500000000001</v>
      </c>
      <c r="EO66" s="378">
        <v>51.55</v>
      </c>
      <c r="EP66" s="378">
        <v>12.887499999999999</v>
      </c>
      <c r="EQ66" s="67">
        <f t="shared" si="28"/>
        <v>430.94</v>
      </c>
      <c r="ER66" s="67">
        <f t="shared" si="99"/>
        <v>69.075000000000003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2">
        <v>23</v>
      </c>
      <c r="FB66" s="263">
        <v>0</v>
      </c>
      <c r="FC66" s="106">
        <v>0</v>
      </c>
      <c r="FD66" s="263">
        <v>0</v>
      </c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0">
        <v>400</v>
      </c>
      <c r="HR66" s="67"/>
      <c r="HS66" s="290"/>
      <c r="HT66" s="67"/>
      <c r="HU66" s="67">
        <f t="shared" si="38"/>
        <v>400</v>
      </c>
      <c r="HV66" s="67">
        <f t="shared" si="39"/>
        <v>0</v>
      </c>
      <c r="HW66" s="67"/>
      <c r="HX66" s="67"/>
      <c r="HY66" s="368">
        <v>4.7</v>
      </c>
      <c r="HZ66" s="368">
        <v>1.175</v>
      </c>
      <c r="IA66" s="89"/>
      <c r="IB66" s="87"/>
      <c r="IC66" s="296">
        <v>10</v>
      </c>
      <c r="ID66" s="263">
        <v>2.5</v>
      </c>
      <c r="IE66" s="89"/>
      <c r="IF66" s="89"/>
      <c r="IG66" s="67">
        <f t="shared" si="40"/>
        <v>14.7</v>
      </c>
      <c r="IH66" s="67">
        <f t="shared" si="41"/>
        <v>3.6749999999999998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83">
        <v>10.31</v>
      </c>
      <c r="JF66" s="383">
        <v>0</v>
      </c>
      <c r="JG66" s="67">
        <f t="shared" si="42"/>
        <v>10.31</v>
      </c>
      <c r="JH66" s="67">
        <f t="shared" si="43"/>
        <v>0</v>
      </c>
      <c r="JI66" s="263"/>
      <c r="JJ66" s="263"/>
      <c r="JK66" s="263">
        <v>6.4663000000000004</v>
      </c>
      <c r="JL66" s="263">
        <v>1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0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3">
        <v>0</v>
      </c>
      <c r="LM66" s="75">
        <v>3.4</v>
      </c>
      <c r="LN66" s="363">
        <v>0</v>
      </c>
      <c r="LO66" s="385">
        <v>1.3000000000000007</v>
      </c>
      <c r="LP66" s="365">
        <v>0</v>
      </c>
      <c r="LQ66" s="130"/>
      <c r="LR66" s="265"/>
      <c r="LS66" s="265"/>
      <c r="LT66" s="265"/>
      <c r="LU66" s="71">
        <f t="shared" si="100"/>
        <v>29.700000000000003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5">
        <v>17.579999999999998</v>
      </c>
      <c r="MN66" s="375">
        <v>0</v>
      </c>
      <c r="MO66" s="375">
        <v>11.72</v>
      </c>
      <c r="MP66" s="375">
        <v>0</v>
      </c>
      <c r="MQ66" s="71">
        <f t="shared" si="61"/>
        <v>29.299999999999997</v>
      </c>
      <c r="MR66" s="71">
        <f t="shared" si="62"/>
        <v>0</v>
      </c>
      <c r="MS66" s="71">
        <v>13.6</v>
      </c>
      <c r="MT66" s="71">
        <v>4.7</v>
      </c>
      <c r="MU66" s="71">
        <f t="shared" si="63"/>
        <v>13.6</v>
      </c>
      <c r="MV66" s="71">
        <f t="shared" si="64"/>
        <v>4.7</v>
      </c>
      <c r="MW66" s="71"/>
      <c r="MX66" s="71"/>
      <c r="MY66" s="71">
        <f t="shared" si="65"/>
        <v>0</v>
      </c>
      <c r="MZ66" s="71">
        <f t="shared" si="66"/>
        <v>0</v>
      </c>
      <c r="NA66" s="296"/>
      <c r="NB66" s="330"/>
      <c r="NC66" s="71">
        <f t="shared" si="67"/>
        <v>0</v>
      </c>
      <c r="ND66" s="71">
        <f t="shared" si="68"/>
        <v>0</v>
      </c>
      <c r="NE66" s="296"/>
      <c r="NF66" s="296"/>
      <c r="NG66" s="296">
        <f t="shared" si="69"/>
        <v>0</v>
      </c>
      <c r="NH66" s="296">
        <f t="shared" si="70"/>
        <v>0</v>
      </c>
      <c r="NI66" s="296"/>
      <c r="NJ66" s="296"/>
      <c r="NK66" s="296">
        <f t="shared" si="71"/>
        <v>0</v>
      </c>
      <c r="NL66" s="296">
        <f t="shared" si="72"/>
        <v>0</v>
      </c>
      <c r="NM66" s="263"/>
      <c r="NN66" s="296"/>
      <c r="NO66" s="296">
        <f t="shared" si="73"/>
        <v>0</v>
      </c>
      <c r="NP66" s="296">
        <f t="shared" si="74"/>
        <v>0</v>
      </c>
      <c r="NQ66" s="296">
        <v>10.66</v>
      </c>
      <c r="NR66" s="296"/>
      <c r="NS66" s="71">
        <v>1</v>
      </c>
      <c r="NT66" s="71"/>
      <c r="NU66" s="71">
        <v>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22.62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0.65</v>
      </c>
      <c r="OL66" s="71"/>
      <c r="OM66" s="71">
        <f t="shared" si="77"/>
        <v>14.450000000000001</v>
      </c>
      <c r="ON66" s="71">
        <f t="shared" si="78"/>
        <v>0</v>
      </c>
      <c r="OO66" s="384">
        <v>8.9700000000000006</v>
      </c>
      <c r="OP66" s="343"/>
      <c r="OQ66" s="384">
        <v>2.5299999999999998</v>
      </c>
      <c r="OR66" s="343"/>
      <c r="OS66" s="384">
        <v>2.77</v>
      </c>
      <c r="OT66" s="343"/>
      <c r="OU66" s="172">
        <f t="shared" si="79"/>
        <v>14.27</v>
      </c>
      <c r="OV66" s="296">
        <f t="shared" si="80"/>
        <v>0</v>
      </c>
      <c r="OW66" s="296"/>
      <c r="OX66" s="296"/>
      <c r="OY66" s="296">
        <f t="shared" si="96"/>
        <v>0</v>
      </c>
      <c r="OZ66" s="296">
        <f t="shared" si="97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79">
        <v>105</v>
      </c>
      <c r="AL67" s="380">
        <v>31.5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5"/>
        <v>105</v>
      </c>
      <c r="AV67" s="71">
        <f t="shared" si="86"/>
        <v>31.5</v>
      </c>
      <c r="AW67" s="67"/>
      <c r="AX67" s="67"/>
      <c r="AY67" s="30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>
        <v>6.18</v>
      </c>
      <c r="CH67" s="259">
        <v>2</v>
      </c>
      <c r="CI67" s="290">
        <v>20.6</v>
      </c>
      <c r="CJ67" s="259">
        <v>6</v>
      </c>
      <c r="CK67" s="263">
        <v>4</v>
      </c>
      <c r="CL67" s="263">
        <v>1.5</v>
      </c>
      <c r="CM67" s="290">
        <v>14.42</v>
      </c>
      <c r="CN67" s="263">
        <v>4.5</v>
      </c>
      <c r="CO67" s="67">
        <f t="shared" si="21"/>
        <v>45.2</v>
      </c>
      <c r="CP67" s="67">
        <f t="shared" si="22"/>
        <v>14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</v>
      </c>
      <c r="DL67" s="362">
        <v>13.7</v>
      </c>
      <c r="DM67" s="344"/>
      <c r="DN67" s="344"/>
      <c r="DO67" s="362">
        <v>39.869999999999997</v>
      </c>
      <c r="DP67" s="362">
        <v>13.29</v>
      </c>
      <c r="DQ67" s="355"/>
      <c r="DR67" s="355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44.34</v>
      </c>
      <c r="EH67" s="310">
        <v>11.085000000000001</v>
      </c>
      <c r="EI67" s="87">
        <v>103.09</v>
      </c>
      <c r="EJ67" s="87">
        <v>25.772500000000001</v>
      </c>
      <c r="EK67" s="74">
        <v>128.87</v>
      </c>
      <c r="EL67" s="87">
        <v>32.217500000000001</v>
      </c>
      <c r="EM67" s="378">
        <v>103.09</v>
      </c>
      <c r="EN67" s="378">
        <v>25.772500000000001</v>
      </c>
      <c r="EO67" s="378">
        <v>51.55</v>
      </c>
      <c r="EP67" s="378">
        <v>12.887499999999999</v>
      </c>
      <c r="EQ67" s="67">
        <f t="shared" si="28"/>
        <v>430.94</v>
      </c>
      <c r="ER67" s="67">
        <f t="shared" si="99"/>
        <v>69.075000000000003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2">
        <v>23</v>
      </c>
      <c r="FB67" s="263">
        <v>0</v>
      </c>
      <c r="FC67" s="106">
        <v>0</v>
      </c>
      <c r="FD67" s="263">
        <v>0</v>
      </c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0">
        <v>400</v>
      </c>
      <c r="HR67" s="67"/>
      <c r="HS67" s="290"/>
      <c r="HT67" s="67"/>
      <c r="HU67" s="67">
        <f t="shared" si="38"/>
        <v>400</v>
      </c>
      <c r="HV67" s="67">
        <f t="shared" si="39"/>
        <v>0</v>
      </c>
      <c r="HW67" s="67"/>
      <c r="HX67" s="67"/>
      <c r="HY67" s="369">
        <v>4.7</v>
      </c>
      <c r="HZ67" s="369">
        <v>1.175</v>
      </c>
      <c r="IA67" s="89"/>
      <c r="IB67" s="87"/>
      <c r="IC67" s="371">
        <v>10</v>
      </c>
      <c r="ID67" s="263">
        <v>2.5</v>
      </c>
      <c r="IE67" s="89"/>
      <c r="IF67" s="89"/>
      <c r="IG67" s="67">
        <f t="shared" si="40"/>
        <v>14.7</v>
      </c>
      <c r="IH67" s="67">
        <f t="shared" si="41"/>
        <v>3.6749999999999998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83">
        <v>10.31</v>
      </c>
      <c r="JF67" s="383">
        <v>0</v>
      </c>
      <c r="JG67" s="67">
        <f t="shared" si="42"/>
        <v>10.31</v>
      </c>
      <c r="JH67" s="67">
        <f t="shared" si="43"/>
        <v>0</v>
      </c>
      <c r="JI67" s="263"/>
      <c r="JJ67" s="263"/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0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3">
        <v>0</v>
      </c>
      <c r="LM67" s="75">
        <v>3.4</v>
      </c>
      <c r="LN67" s="363">
        <v>0</v>
      </c>
      <c r="LO67" s="75">
        <v>3.8730000000000002</v>
      </c>
      <c r="LP67" s="365">
        <v>0</v>
      </c>
      <c r="LQ67" s="130"/>
      <c r="LR67" s="265"/>
      <c r="LS67" s="265"/>
      <c r="LT67" s="265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5">
        <v>16.8</v>
      </c>
      <c r="MN67" s="375">
        <v>0</v>
      </c>
      <c r="MO67" s="375">
        <v>11.200000000000001</v>
      </c>
      <c r="MP67" s="375">
        <v>0</v>
      </c>
      <c r="MQ67" s="71">
        <f t="shared" si="61"/>
        <v>28</v>
      </c>
      <c r="MR67" s="71">
        <f t="shared" si="62"/>
        <v>0</v>
      </c>
      <c r="MS67" s="71">
        <v>13.6</v>
      </c>
      <c r="MT67" s="71">
        <v>4.7</v>
      </c>
      <c r="MU67" s="71">
        <f t="shared" si="63"/>
        <v>13.6</v>
      </c>
      <c r="MV67" s="71">
        <f t="shared" si="64"/>
        <v>4.7</v>
      </c>
      <c r="MW67" s="71"/>
      <c r="MX67" s="71"/>
      <c r="MY67" s="71">
        <f t="shared" si="65"/>
        <v>0</v>
      </c>
      <c r="MZ67" s="71">
        <f t="shared" si="66"/>
        <v>0</v>
      </c>
      <c r="NA67" s="296"/>
      <c r="NB67" s="330"/>
      <c r="NC67" s="71">
        <f t="shared" si="67"/>
        <v>0</v>
      </c>
      <c r="ND67" s="71">
        <f t="shared" si="68"/>
        <v>0</v>
      </c>
      <c r="NE67" s="296"/>
      <c r="NF67" s="296"/>
      <c r="NG67" s="296">
        <f t="shared" si="69"/>
        <v>0</v>
      </c>
      <c r="NH67" s="296">
        <f t="shared" si="70"/>
        <v>0</v>
      </c>
      <c r="NI67" s="296"/>
      <c r="NJ67" s="296"/>
      <c r="NK67" s="296">
        <f t="shared" si="71"/>
        <v>0</v>
      </c>
      <c r="NL67" s="296">
        <f t="shared" si="72"/>
        <v>0</v>
      </c>
      <c r="NM67" s="263"/>
      <c r="NN67" s="296"/>
      <c r="NO67" s="296">
        <f t="shared" si="73"/>
        <v>0</v>
      </c>
      <c r="NP67" s="296">
        <f t="shared" si="74"/>
        <v>0</v>
      </c>
      <c r="NQ67" s="296">
        <v>10.66</v>
      </c>
      <c r="NR67" s="296"/>
      <c r="NS67" s="71">
        <v>1</v>
      </c>
      <c r="NT67" s="71"/>
      <c r="NU67" s="71">
        <v>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22.62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1.56</v>
      </c>
      <c r="OJ67" s="71"/>
      <c r="OK67" s="71">
        <v>0</v>
      </c>
      <c r="OL67" s="71"/>
      <c r="OM67" s="71">
        <f t="shared" si="77"/>
        <v>12.860000000000001</v>
      </c>
      <c r="ON67" s="71">
        <f t="shared" si="78"/>
        <v>0</v>
      </c>
      <c r="OO67" s="384">
        <v>7.19</v>
      </c>
      <c r="OP67" s="343"/>
      <c r="OQ67" s="384">
        <v>2.0299999999999998</v>
      </c>
      <c r="OR67" s="343"/>
      <c r="OS67" s="384">
        <v>2.2200000000000002</v>
      </c>
      <c r="OT67" s="343"/>
      <c r="OU67" s="172">
        <f t="shared" si="79"/>
        <v>11.440000000000001</v>
      </c>
      <c r="OV67" s="296">
        <f t="shared" si="80"/>
        <v>0</v>
      </c>
      <c r="OW67" s="296"/>
      <c r="OX67" s="296"/>
      <c r="OY67" s="296">
        <f t="shared" si="96"/>
        <v>0</v>
      </c>
      <c r="OZ67" s="296">
        <f t="shared" si="97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79">
        <v>105</v>
      </c>
      <c r="AL68" s="380">
        <v>31.5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5"/>
        <v>105</v>
      </c>
      <c r="AV68" s="71">
        <f t="shared" si="86"/>
        <v>31.5</v>
      </c>
      <c r="AW68" s="67"/>
      <c r="AX68" s="67"/>
      <c r="AY68" s="30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>
        <v>6.18</v>
      </c>
      <c r="CH68" s="259">
        <v>2</v>
      </c>
      <c r="CI68" s="290">
        <v>20.6</v>
      </c>
      <c r="CJ68" s="259">
        <v>6</v>
      </c>
      <c r="CK68" s="263">
        <v>4</v>
      </c>
      <c r="CL68" s="263">
        <v>1.5</v>
      </c>
      <c r="CM68" s="290">
        <v>14.42</v>
      </c>
      <c r="CN68" s="263">
        <v>4.5</v>
      </c>
      <c r="CO68" s="67">
        <f t="shared" si="21"/>
        <v>45.2</v>
      </c>
      <c r="CP68" s="67">
        <f t="shared" si="22"/>
        <v>14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</v>
      </c>
      <c r="DL68" s="362">
        <v>13.7</v>
      </c>
      <c r="DM68" s="344"/>
      <c r="DN68" s="344"/>
      <c r="DO68" s="362">
        <v>39.869999999999997</v>
      </c>
      <c r="DP68" s="362">
        <v>13.29</v>
      </c>
      <c r="DQ68" s="355"/>
      <c r="DR68" s="355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44.34</v>
      </c>
      <c r="EH68" s="310">
        <v>11.085000000000001</v>
      </c>
      <c r="EI68" s="87">
        <v>103.09</v>
      </c>
      <c r="EJ68" s="87">
        <v>25.772500000000001</v>
      </c>
      <c r="EK68" s="74">
        <v>128.87</v>
      </c>
      <c r="EL68" s="87">
        <v>32.217500000000001</v>
      </c>
      <c r="EM68" s="378">
        <v>103.09</v>
      </c>
      <c r="EN68" s="378">
        <v>25.772500000000001</v>
      </c>
      <c r="EO68" s="378">
        <v>51.55</v>
      </c>
      <c r="EP68" s="378">
        <v>12.887499999999999</v>
      </c>
      <c r="EQ68" s="67">
        <f t="shared" si="28"/>
        <v>430.94</v>
      </c>
      <c r="ER68" s="67">
        <f t="shared" si="99"/>
        <v>69.075000000000003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2">
        <v>23</v>
      </c>
      <c r="FB68" s="263">
        <v>0</v>
      </c>
      <c r="FC68" s="106">
        <v>0</v>
      </c>
      <c r="FD68" s="263">
        <v>0</v>
      </c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0">
        <v>400</v>
      </c>
      <c r="HR68" s="67"/>
      <c r="HS68" s="290"/>
      <c r="HT68" s="67"/>
      <c r="HU68" s="67">
        <f t="shared" si="38"/>
        <v>400</v>
      </c>
      <c r="HV68" s="67">
        <f t="shared" si="39"/>
        <v>0</v>
      </c>
      <c r="HW68" s="67"/>
      <c r="HX68" s="67"/>
      <c r="HY68" s="368">
        <v>4.7</v>
      </c>
      <c r="HZ68" s="368">
        <v>1.175</v>
      </c>
      <c r="IA68" s="89"/>
      <c r="IB68" s="87"/>
      <c r="IC68" s="296">
        <v>10</v>
      </c>
      <c r="ID68" s="263">
        <v>2.5</v>
      </c>
      <c r="IE68" s="89"/>
      <c r="IF68" s="89"/>
      <c r="IG68" s="67">
        <f t="shared" si="40"/>
        <v>14.7</v>
      </c>
      <c r="IH68" s="67">
        <f t="shared" si="41"/>
        <v>3.6749999999999998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83">
        <v>10.31</v>
      </c>
      <c r="JF68" s="383">
        <v>0</v>
      </c>
      <c r="JG68" s="67">
        <f t="shared" si="42"/>
        <v>10.31</v>
      </c>
      <c r="JH68" s="67">
        <f t="shared" si="43"/>
        <v>0</v>
      </c>
      <c r="JI68" s="263"/>
      <c r="JJ68" s="263"/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0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3">
        <v>0</v>
      </c>
      <c r="LM68" s="75">
        <v>3.4</v>
      </c>
      <c r="LN68" s="363">
        <v>0</v>
      </c>
      <c r="LO68" s="75">
        <v>3.8730000000000002</v>
      </c>
      <c r="LP68" s="365">
        <v>0</v>
      </c>
      <c r="LQ68" s="130"/>
      <c r="LR68" s="265"/>
      <c r="LS68" s="265"/>
      <c r="LT68" s="265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5">
        <v>15.716080600000019</v>
      </c>
      <c r="MN68" s="375">
        <v>0</v>
      </c>
      <c r="MO68" s="375">
        <v>10.47738706666668</v>
      </c>
      <c r="MP68" s="375">
        <v>0</v>
      </c>
      <c r="MQ68" s="71">
        <f t="shared" si="61"/>
        <v>26.193467666666699</v>
      </c>
      <c r="MR68" s="71">
        <f t="shared" si="62"/>
        <v>0</v>
      </c>
      <c r="MS68" s="71">
        <v>13.6</v>
      </c>
      <c r="MT68" s="71">
        <v>4.7</v>
      </c>
      <c r="MU68" s="71">
        <f t="shared" si="63"/>
        <v>13.6</v>
      </c>
      <c r="MV68" s="71">
        <f t="shared" si="64"/>
        <v>4.7</v>
      </c>
      <c r="MW68" s="71"/>
      <c r="MX68" s="71"/>
      <c r="MY68" s="71">
        <f t="shared" si="65"/>
        <v>0</v>
      </c>
      <c r="MZ68" s="71">
        <f t="shared" si="66"/>
        <v>0</v>
      </c>
      <c r="NA68" s="296"/>
      <c r="NB68" s="330"/>
      <c r="NC68" s="71">
        <f t="shared" si="67"/>
        <v>0</v>
      </c>
      <c r="ND68" s="71">
        <f t="shared" si="68"/>
        <v>0</v>
      </c>
      <c r="NE68" s="296"/>
      <c r="NF68" s="296"/>
      <c r="NG68" s="296">
        <f t="shared" si="69"/>
        <v>0</v>
      </c>
      <c r="NH68" s="296">
        <f t="shared" si="70"/>
        <v>0</v>
      </c>
      <c r="NI68" s="296"/>
      <c r="NJ68" s="296"/>
      <c r="NK68" s="296">
        <f t="shared" si="71"/>
        <v>0</v>
      </c>
      <c r="NL68" s="296">
        <f t="shared" si="72"/>
        <v>0</v>
      </c>
      <c r="NM68" s="263"/>
      <c r="NN68" s="296"/>
      <c r="NO68" s="296">
        <f t="shared" si="73"/>
        <v>0</v>
      </c>
      <c r="NP68" s="296">
        <f t="shared" si="74"/>
        <v>0</v>
      </c>
      <c r="NQ68" s="296">
        <v>10.66</v>
      </c>
      <c r="NR68" s="296"/>
      <c r="NS68" s="71">
        <v>1</v>
      </c>
      <c r="NT68" s="71"/>
      <c r="NU68" s="71">
        <v>1</v>
      </c>
      <c r="NV68" s="71"/>
      <c r="NW68" s="71">
        <v>6.1</v>
      </c>
      <c r="NX68" s="71"/>
      <c r="NY68" s="71">
        <v>3.54</v>
      </c>
      <c r="NZ68" s="71"/>
      <c r="OA68" s="71">
        <v>0</v>
      </c>
      <c r="OB68" s="71"/>
      <c r="OC68" s="71">
        <f t="shared" si="75"/>
        <v>22.299999999999997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0.32</v>
      </c>
      <c r="OJ68" s="71"/>
      <c r="OK68" s="71">
        <v>0</v>
      </c>
      <c r="OL68" s="71"/>
      <c r="OM68" s="71">
        <f t="shared" si="77"/>
        <v>11.620000000000001</v>
      </c>
      <c r="ON68" s="71">
        <f t="shared" si="78"/>
        <v>0</v>
      </c>
      <c r="OO68" s="384">
        <v>7.12</v>
      </c>
      <c r="OP68" s="343"/>
      <c r="OQ68" s="384">
        <v>2.0099999999999998</v>
      </c>
      <c r="OR68" s="343"/>
      <c r="OS68" s="384">
        <v>2.19</v>
      </c>
      <c r="OT68" s="343"/>
      <c r="OU68" s="172">
        <f t="shared" si="79"/>
        <v>11.319999999999999</v>
      </c>
      <c r="OV68" s="296">
        <f t="shared" si="80"/>
        <v>0</v>
      </c>
      <c r="OW68" s="296"/>
      <c r="OX68" s="296"/>
      <c r="OY68" s="296">
        <f t="shared" si="96"/>
        <v>0</v>
      </c>
      <c r="OZ68" s="296">
        <f t="shared" si="97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79">
        <v>105</v>
      </c>
      <c r="AL69" s="380">
        <v>31.5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5"/>
        <v>105</v>
      </c>
      <c r="AV69" s="71">
        <f t="shared" si="86"/>
        <v>31.5</v>
      </c>
      <c r="AW69" s="67"/>
      <c r="AX69" s="67"/>
      <c r="AY69" s="30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>
        <v>6.18</v>
      </c>
      <c r="CH69" s="259">
        <v>2</v>
      </c>
      <c r="CI69" s="290">
        <v>20.6</v>
      </c>
      <c r="CJ69" s="259">
        <v>6</v>
      </c>
      <c r="CK69" s="263">
        <v>4</v>
      </c>
      <c r="CL69" s="263">
        <v>1.5</v>
      </c>
      <c r="CM69" s="290">
        <v>14.42</v>
      </c>
      <c r="CN69" s="263">
        <v>4.5</v>
      </c>
      <c r="CO69" s="67">
        <f t="shared" si="21"/>
        <v>45.2</v>
      </c>
      <c r="CP69" s="67">
        <f t="shared" si="22"/>
        <v>14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</v>
      </c>
      <c r="DL69" s="362">
        <v>13.7</v>
      </c>
      <c r="DM69" s="344"/>
      <c r="DN69" s="344"/>
      <c r="DO69" s="362">
        <v>39.869999999999997</v>
      </c>
      <c r="DP69" s="362">
        <v>13.29</v>
      </c>
      <c r="DQ69" s="355"/>
      <c r="DR69" s="355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44.34</v>
      </c>
      <c r="EH69" s="310">
        <v>11.085000000000001</v>
      </c>
      <c r="EI69" s="87">
        <v>103.09</v>
      </c>
      <c r="EJ69" s="87">
        <v>25.772500000000001</v>
      </c>
      <c r="EK69" s="74">
        <v>128.87</v>
      </c>
      <c r="EL69" s="87">
        <v>32.217500000000001</v>
      </c>
      <c r="EM69" s="378">
        <v>103.09</v>
      </c>
      <c r="EN69" s="378">
        <v>25.772500000000001</v>
      </c>
      <c r="EO69" s="378">
        <v>51.55</v>
      </c>
      <c r="EP69" s="378">
        <v>12.887499999999999</v>
      </c>
      <c r="EQ69" s="67">
        <f t="shared" si="28"/>
        <v>430.94</v>
      </c>
      <c r="ER69" s="67">
        <f t="shared" si="99"/>
        <v>69.075000000000003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2">
        <v>23</v>
      </c>
      <c r="FB69" s="263">
        <v>0</v>
      </c>
      <c r="FC69" s="106">
        <v>0</v>
      </c>
      <c r="FD69" s="263">
        <v>0</v>
      </c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0">
        <v>400</v>
      </c>
      <c r="HR69" s="67"/>
      <c r="HS69" s="290"/>
      <c r="HT69" s="67"/>
      <c r="HU69" s="67">
        <f t="shared" si="38"/>
        <v>400</v>
      </c>
      <c r="HV69" s="67">
        <f t="shared" si="39"/>
        <v>0</v>
      </c>
      <c r="HW69" s="67"/>
      <c r="HX69" s="67"/>
      <c r="HY69" s="368">
        <v>4.7</v>
      </c>
      <c r="HZ69" s="368">
        <v>1.175</v>
      </c>
      <c r="IA69" s="89"/>
      <c r="IB69" s="87"/>
      <c r="IC69" s="296">
        <v>10</v>
      </c>
      <c r="ID69" s="263">
        <v>2.5</v>
      </c>
      <c r="IE69" s="89"/>
      <c r="IF69" s="89"/>
      <c r="IG69" s="67">
        <f t="shared" si="40"/>
        <v>14.7</v>
      </c>
      <c r="IH69" s="67">
        <f t="shared" si="41"/>
        <v>3.6749999999999998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83">
        <v>10.31</v>
      </c>
      <c r="JF69" s="383">
        <v>0</v>
      </c>
      <c r="JG69" s="67">
        <f t="shared" si="42"/>
        <v>10.31</v>
      </c>
      <c r="JH69" s="67">
        <f t="shared" si="43"/>
        <v>0</v>
      </c>
      <c r="JI69" s="263"/>
      <c r="JJ69" s="263"/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0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3">
        <v>0</v>
      </c>
      <c r="LM69" s="75">
        <v>3.4</v>
      </c>
      <c r="LN69" s="363">
        <v>0</v>
      </c>
      <c r="LO69" s="75">
        <v>3.8730000000000002</v>
      </c>
      <c r="LP69" s="365">
        <v>0</v>
      </c>
      <c r="LQ69" s="130"/>
      <c r="LR69" s="265"/>
      <c r="LS69" s="265"/>
      <c r="LT69" s="265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5">
        <v>14.80543248</v>
      </c>
      <c r="MN69" s="375">
        <v>0</v>
      </c>
      <c r="MO69" s="375">
        <v>9.8702883200000002</v>
      </c>
      <c r="MP69" s="375">
        <v>0</v>
      </c>
      <c r="MQ69" s="71">
        <f t="shared" si="61"/>
        <v>24.675720800000001</v>
      </c>
      <c r="MR69" s="71">
        <f t="shared" si="62"/>
        <v>0</v>
      </c>
      <c r="MS69" s="71">
        <v>13.6</v>
      </c>
      <c r="MT69" s="71">
        <v>4.7</v>
      </c>
      <c r="MU69" s="71">
        <f t="shared" si="63"/>
        <v>13.6</v>
      </c>
      <c r="MV69" s="71">
        <f t="shared" si="64"/>
        <v>4.7</v>
      </c>
      <c r="MW69" s="71"/>
      <c r="MX69" s="71"/>
      <c r="MY69" s="71">
        <f t="shared" si="65"/>
        <v>0</v>
      </c>
      <c r="MZ69" s="71">
        <f t="shared" si="66"/>
        <v>0</v>
      </c>
      <c r="NA69" s="296"/>
      <c r="NB69" s="330"/>
      <c r="NC69" s="71">
        <f t="shared" si="67"/>
        <v>0</v>
      </c>
      <c r="ND69" s="71">
        <f t="shared" si="68"/>
        <v>0</v>
      </c>
      <c r="NE69" s="296"/>
      <c r="NF69" s="296"/>
      <c r="NG69" s="296">
        <f t="shared" si="69"/>
        <v>0</v>
      </c>
      <c r="NH69" s="296">
        <f t="shared" si="70"/>
        <v>0</v>
      </c>
      <c r="NI69" s="296"/>
      <c r="NJ69" s="296"/>
      <c r="NK69" s="296">
        <f t="shared" si="71"/>
        <v>0</v>
      </c>
      <c r="NL69" s="296">
        <f t="shared" si="72"/>
        <v>0</v>
      </c>
      <c r="NM69" s="263"/>
      <c r="NN69" s="296"/>
      <c r="NO69" s="296">
        <f t="shared" si="73"/>
        <v>0</v>
      </c>
      <c r="NP69" s="296">
        <f t="shared" si="74"/>
        <v>0</v>
      </c>
      <c r="NQ69" s="296">
        <v>10.66</v>
      </c>
      <c r="NR69" s="296"/>
      <c r="NS69" s="71">
        <v>1</v>
      </c>
      <c r="NT69" s="71"/>
      <c r="NU69" s="71">
        <v>1</v>
      </c>
      <c r="NV69" s="71"/>
      <c r="NW69" s="71">
        <v>5.01</v>
      </c>
      <c r="NX69" s="71"/>
      <c r="NY69" s="71">
        <v>2.91</v>
      </c>
      <c r="NZ69" s="71"/>
      <c r="OA69" s="71">
        <v>0</v>
      </c>
      <c r="OB69" s="71"/>
      <c r="OC69" s="71">
        <f t="shared" si="75"/>
        <v>20.580000000000002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0.08</v>
      </c>
      <c r="OJ69" s="71"/>
      <c r="OK69" s="71">
        <v>0</v>
      </c>
      <c r="OL69" s="71"/>
      <c r="OM69" s="71">
        <f t="shared" si="77"/>
        <v>11.38</v>
      </c>
      <c r="ON69" s="71">
        <f t="shared" si="78"/>
        <v>0</v>
      </c>
      <c r="OO69" s="384">
        <v>6.87</v>
      </c>
      <c r="OP69" s="343"/>
      <c r="OQ69" s="384">
        <v>1.94</v>
      </c>
      <c r="OR69" s="343"/>
      <c r="OS69" s="384">
        <v>2.12</v>
      </c>
      <c r="OT69" s="343"/>
      <c r="OU69" s="172">
        <f t="shared" si="79"/>
        <v>10.93</v>
      </c>
      <c r="OV69" s="296">
        <f t="shared" si="80"/>
        <v>0</v>
      </c>
      <c r="OW69" s="296"/>
      <c r="OX69" s="296"/>
      <c r="OY69" s="296">
        <f t="shared" si="96"/>
        <v>0</v>
      </c>
      <c r="OZ69" s="296">
        <f t="shared" si="97"/>
        <v>0</v>
      </c>
    </row>
    <row r="70" spans="1:416" s="285" customFormat="1" ht="12.75" customHeight="1">
      <c r="A70" s="31"/>
      <c r="B70" s="84">
        <v>60</v>
      </c>
      <c r="C70" s="303"/>
      <c r="D70" s="30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79">
        <v>105</v>
      </c>
      <c r="AL70" s="380">
        <v>31.5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5"/>
        <v>105</v>
      </c>
      <c r="AV70" s="71">
        <f t="shared" si="86"/>
        <v>31.5</v>
      </c>
      <c r="AW70" s="67"/>
      <c r="AX70" s="67"/>
      <c r="AY70" s="30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>
        <v>6.18</v>
      </c>
      <c r="CH70" s="259">
        <v>2</v>
      </c>
      <c r="CI70" s="290">
        <v>20.6</v>
      </c>
      <c r="CJ70" s="259">
        <v>6</v>
      </c>
      <c r="CK70" s="263">
        <v>4</v>
      </c>
      <c r="CL70" s="263">
        <v>1.5</v>
      </c>
      <c r="CM70" s="290">
        <v>14.42</v>
      </c>
      <c r="CN70" s="263">
        <v>4.5</v>
      </c>
      <c r="CO70" s="67">
        <f t="shared" si="21"/>
        <v>45.2</v>
      </c>
      <c r="CP70" s="67">
        <f t="shared" si="22"/>
        <v>14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</v>
      </c>
      <c r="DL70" s="362">
        <v>13.7</v>
      </c>
      <c r="DM70" s="344"/>
      <c r="DN70" s="344"/>
      <c r="DO70" s="362">
        <v>39.869999999999997</v>
      </c>
      <c r="DP70" s="362">
        <v>13.29</v>
      </c>
      <c r="DQ70" s="355"/>
      <c r="DR70" s="355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44.34</v>
      </c>
      <c r="EH70" s="310">
        <v>11.085000000000001</v>
      </c>
      <c r="EI70" s="87">
        <v>103.09</v>
      </c>
      <c r="EJ70" s="87">
        <v>25.772500000000001</v>
      </c>
      <c r="EK70" s="74">
        <v>128.87</v>
      </c>
      <c r="EL70" s="87">
        <v>32.217500000000001</v>
      </c>
      <c r="EM70" s="378">
        <v>103.09</v>
      </c>
      <c r="EN70" s="378">
        <v>25.772500000000001</v>
      </c>
      <c r="EO70" s="378">
        <v>51.55</v>
      </c>
      <c r="EP70" s="378">
        <v>12.887499999999999</v>
      </c>
      <c r="EQ70" s="67">
        <f t="shared" si="28"/>
        <v>430.94</v>
      </c>
      <c r="ER70" s="67">
        <f t="shared" si="99"/>
        <v>69.075000000000003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2">
        <v>23</v>
      </c>
      <c r="FB70" s="263">
        <v>0</v>
      </c>
      <c r="FC70" s="106">
        <v>0</v>
      </c>
      <c r="FD70" s="263">
        <v>0</v>
      </c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0">
        <v>400</v>
      </c>
      <c r="HR70" s="67"/>
      <c r="HS70" s="290"/>
      <c r="HT70" s="67"/>
      <c r="HU70" s="67">
        <f t="shared" si="38"/>
        <v>400</v>
      </c>
      <c r="HV70" s="67">
        <f t="shared" si="39"/>
        <v>0</v>
      </c>
      <c r="HW70" s="67"/>
      <c r="HX70" s="67"/>
      <c r="HY70" s="368">
        <v>4.7</v>
      </c>
      <c r="HZ70" s="368">
        <v>1.175</v>
      </c>
      <c r="IA70" s="89"/>
      <c r="IB70" s="87"/>
      <c r="IC70" s="296">
        <v>10</v>
      </c>
      <c r="ID70" s="263">
        <v>2.5</v>
      </c>
      <c r="IE70" s="89"/>
      <c r="IF70" s="89"/>
      <c r="IG70" s="67">
        <f t="shared" si="40"/>
        <v>14.7</v>
      </c>
      <c r="IH70" s="67">
        <f t="shared" si="41"/>
        <v>3.6749999999999998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83">
        <v>10.31</v>
      </c>
      <c r="JF70" s="383">
        <v>0</v>
      </c>
      <c r="JG70" s="67">
        <f t="shared" si="42"/>
        <v>10.31</v>
      </c>
      <c r="JH70" s="67">
        <f t="shared" si="43"/>
        <v>0</v>
      </c>
      <c r="JI70" s="263"/>
      <c r="JJ70" s="263"/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0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3">
        <v>0</v>
      </c>
      <c r="LM70" s="75">
        <v>3.4</v>
      </c>
      <c r="LN70" s="363">
        <v>0</v>
      </c>
      <c r="LO70" s="75">
        <v>3.8730000000000002</v>
      </c>
      <c r="LP70" s="365">
        <v>0</v>
      </c>
      <c r="LQ70" s="130"/>
      <c r="LR70" s="265"/>
      <c r="LS70" s="265"/>
      <c r="LT70" s="265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5">
        <v>13.150428880000019</v>
      </c>
      <c r="MN70" s="375">
        <v>0</v>
      </c>
      <c r="MO70" s="375">
        <v>8.7669525866666813</v>
      </c>
      <c r="MP70" s="375">
        <v>0</v>
      </c>
      <c r="MQ70" s="71">
        <f t="shared" si="61"/>
        <v>21.917381466666701</v>
      </c>
      <c r="MR70" s="71">
        <f t="shared" si="62"/>
        <v>0</v>
      </c>
      <c r="MS70" s="71">
        <v>13.6</v>
      </c>
      <c r="MT70" s="71">
        <v>4.7</v>
      </c>
      <c r="MU70" s="71">
        <f t="shared" si="63"/>
        <v>13.6</v>
      </c>
      <c r="MV70" s="71">
        <f t="shared" si="64"/>
        <v>4.7</v>
      </c>
      <c r="MW70" s="71"/>
      <c r="MX70" s="71"/>
      <c r="MY70" s="71">
        <f t="shared" si="65"/>
        <v>0</v>
      </c>
      <c r="MZ70" s="71">
        <f t="shared" si="66"/>
        <v>0</v>
      </c>
      <c r="NA70" s="296"/>
      <c r="NB70" s="330"/>
      <c r="NC70" s="71">
        <f t="shared" si="67"/>
        <v>0</v>
      </c>
      <c r="ND70" s="71">
        <f t="shared" si="68"/>
        <v>0</v>
      </c>
      <c r="NE70" s="296"/>
      <c r="NF70" s="296"/>
      <c r="NG70" s="296">
        <f t="shared" si="69"/>
        <v>0</v>
      </c>
      <c r="NH70" s="296">
        <f t="shared" si="70"/>
        <v>0</v>
      </c>
      <c r="NI70" s="296"/>
      <c r="NJ70" s="296"/>
      <c r="NK70" s="296">
        <f t="shared" si="71"/>
        <v>0</v>
      </c>
      <c r="NL70" s="296">
        <f t="shared" si="72"/>
        <v>0</v>
      </c>
      <c r="NM70" s="263"/>
      <c r="NN70" s="296"/>
      <c r="NO70" s="296">
        <f t="shared" si="73"/>
        <v>0</v>
      </c>
      <c r="NP70" s="296">
        <f t="shared" si="74"/>
        <v>0</v>
      </c>
      <c r="NQ70" s="296">
        <v>10.66</v>
      </c>
      <c r="NR70" s="296"/>
      <c r="NS70" s="71">
        <v>1</v>
      </c>
      <c r="NT70" s="71"/>
      <c r="NU70" s="71">
        <v>1</v>
      </c>
      <c r="NV70" s="71"/>
      <c r="NW70" s="71">
        <v>4</v>
      </c>
      <c r="NX70" s="71"/>
      <c r="NY70" s="71">
        <v>2.3199999999999998</v>
      </c>
      <c r="NZ70" s="71"/>
      <c r="OA70" s="71">
        <v>0</v>
      </c>
      <c r="OB70" s="71"/>
      <c r="OC70" s="71">
        <f t="shared" si="75"/>
        <v>18.98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0.05</v>
      </c>
      <c r="OJ70" s="71"/>
      <c r="OK70" s="71">
        <v>0</v>
      </c>
      <c r="OL70" s="71"/>
      <c r="OM70" s="71">
        <f t="shared" si="77"/>
        <v>11.350000000000001</v>
      </c>
      <c r="ON70" s="71">
        <f t="shared" si="78"/>
        <v>0</v>
      </c>
      <c r="OO70" s="384">
        <v>6.43</v>
      </c>
      <c r="OP70" s="343"/>
      <c r="OQ70" s="384">
        <v>1.82</v>
      </c>
      <c r="OR70" s="343"/>
      <c r="OS70" s="384">
        <v>1.98</v>
      </c>
      <c r="OT70" s="343"/>
      <c r="OU70" s="172">
        <f t="shared" si="79"/>
        <v>10.23</v>
      </c>
      <c r="OV70" s="296">
        <f t="shared" si="80"/>
        <v>0</v>
      </c>
      <c r="OW70" s="296"/>
      <c r="OX70" s="296"/>
      <c r="OY70" s="296">
        <f t="shared" si="96"/>
        <v>0</v>
      </c>
      <c r="OZ70" s="29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79">
        <v>105</v>
      </c>
      <c r="AL71" s="380">
        <v>31.5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5"/>
        <v>105</v>
      </c>
      <c r="AV71" s="70">
        <f t="shared" si="86"/>
        <v>31.5</v>
      </c>
      <c r="AW71" s="74"/>
      <c r="AX71" s="74"/>
      <c r="AY71" s="270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>
        <v>6.18</v>
      </c>
      <c r="CH71" s="259">
        <v>2</v>
      </c>
      <c r="CI71" s="290">
        <v>20.6</v>
      </c>
      <c r="CJ71" s="259">
        <v>6</v>
      </c>
      <c r="CK71" s="263">
        <v>4</v>
      </c>
      <c r="CL71" s="263">
        <v>1.5</v>
      </c>
      <c r="CM71" s="290">
        <v>14.42</v>
      </c>
      <c r="CN71" s="263">
        <v>4.5</v>
      </c>
      <c r="CO71" s="74">
        <f t="shared" si="21"/>
        <v>45.2</v>
      </c>
      <c r="CP71" s="74">
        <f t="shared" si="22"/>
        <v>14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</v>
      </c>
      <c r="DL71" s="361">
        <v>13.7</v>
      </c>
      <c r="DM71" s="344"/>
      <c r="DN71" s="344"/>
      <c r="DO71" s="361">
        <v>39.869999999999997</v>
      </c>
      <c r="DP71" s="361">
        <v>13.29</v>
      </c>
      <c r="DQ71" s="355"/>
      <c r="DR71" s="355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44.34</v>
      </c>
      <c r="EH71" s="376">
        <v>11.085000000000001</v>
      </c>
      <c r="EI71" s="87">
        <v>103.09</v>
      </c>
      <c r="EJ71" s="87">
        <v>25.772500000000001</v>
      </c>
      <c r="EK71" s="74">
        <v>128.87</v>
      </c>
      <c r="EL71" s="272">
        <v>32.217500000000001</v>
      </c>
      <c r="EM71" s="377">
        <v>103.09</v>
      </c>
      <c r="EN71" s="377">
        <v>25.772500000000001</v>
      </c>
      <c r="EO71" s="377">
        <v>51.55</v>
      </c>
      <c r="EP71" s="377">
        <v>12.887499999999999</v>
      </c>
      <c r="EQ71" s="74">
        <f t="shared" si="28"/>
        <v>430.94</v>
      </c>
      <c r="ER71" s="74">
        <f t="shared" si="99"/>
        <v>69.075000000000003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72">
        <v>23</v>
      </c>
      <c r="FB71" s="373">
        <v>0</v>
      </c>
      <c r="FC71" s="106">
        <v>0</v>
      </c>
      <c r="FD71" s="261">
        <v>0</v>
      </c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2"/>
      <c r="HO71" s="74">
        <f t="shared" si="36"/>
        <v>0</v>
      </c>
      <c r="HP71" s="74">
        <f t="shared" si="37"/>
        <v>0</v>
      </c>
      <c r="HQ71" s="290">
        <v>400</v>
      </c>
      <c r="HR71" s="67"/>
      <c r="HS71" s="290"/>
      <c r="HT71" s="74"/>
      <c r="HU71" s="74">
        <f t="shared" si="38"/>
        <v>400</v>
      </c>
      <c r="HV71" s="74">
        <f t="shared" si="39"/>
        <v>0</v>
      </c>
      <c r="HW71" s="74"/>
      <c r="HX71" s="74"/>
      <c r="HY71" s="366">
        <v>4.7</v>
      </c>
      <c r="HZ71" s="366">
        <v>1.175</v>
      </c>
      <c r="IA71" s="89"/>
      <c r="IB71" s="87"/>
      <c r="IC71" s="172">
        <v>10</v>
      </c>
      <c r="ID71" s="263">
        <v>2.5</v>
      </c>
      <c r="IE71" s="184"/>
      <c r="IF71" s="184"/>
      <c r="IG71" s="74">
        <f t="shared" si="40"/>
        <v>14.7</v>
      </c>
      <c r="IH71" s="74">
        <f t="shared" si="41"/>
        <v>3.6749999999999998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83">
        <v>10.31</v>
      </c>
      <c r="JF71" s="383">
        <v>0</v>
      </c>
      <c r="JG71" s="74">
        <f t="shared" si="42"/>
        <v>10.31</v>
      </c>
      <c r="JH71" s="74">
        <f t="shared" si="43"/>
        <v>0</v>
      </c>
      <c r="JI71" s="263"/>
      <c r="JJ71" s="263"/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0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3">
        <v>0</v>
      </c>
      <c r="LM71" s="75">
        <v>3.4</v>
      </c>
      <c r="LN71" s="363">
        <v>0</v>
      </c>
      <c r="LO71" s="75">
        <v>3.8730000000000002</v>
      </c>
      <c r="LP71" s="365">
        <v>0</v>
      </c>
      <c r="LQ71" s="130"/>
      <c r="LR71" s="265"/>
      <c r="LS71" s="265"/>
      <c r="LT71" s="265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5">
        <v>12.08294892</v>
      </c>
      <c r="MN71" s="375">
        <v>0</v>
      </c>
      <c r="MO71" s="375">
        <v>8.0552992799999998</v>
      </c>
      <c r="MP71" s="375">
        <v>0</v>
      </c>
      <c r="MQ71" s="70">
        <f t="shared" si="61"/>
        <v>20.1382482</v>
      </c>
      <c r="MR71" s="70">
        <f t="shared" si="62"/>
        <v>0</v>
      </c>
      <c r="MS71" s="70">
        <v>13.6</v>
      </c>
      <c r="MT71" s="70">
        <v>4.7</v>
      </c>
      <c r="MU71" s="70">
        <f t="shared" si="63"/>
        <v>13.6</v>
      </c>
      <c r="MV71" s="70">
        <f t="shared" si="64"/>
        <v>4.7</v>
      </c>
      <c r="MW71" s="70"/>
      <c r="MX71" s="70"/>
      <c r="MY71" s="70">
        <f t="shared" si="65"/>
        <v>0</v>
      </c>
      <c r="MZ71" s="70">
        <f t="shared" si="66"/>
        <v>0</v>
      </c>
      <c r="NA71" s="296"/>
      <c r="NB71" s="33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1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1</v>
      </c>
      <c r="NV71" s="70"/>
      <c r="NW71" s="70">
        <v>3.24</v>
      </c>
      <c r="NX71" s="70"/>
      <c r="NY71" s="70">
        <v>1.88</v>
      </c>
      <c r="NZ71" s="70"/>
      <c r="OA71" s="70">
        <v>0</v>
      </c>
      <c r="OB71" s="70"/>
      <c r="OC71" s="70">
        <f t="shared" si="75"/>
        <v>17.78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0.04</v>
      </c>
      <c r="OJ71" s="70"/>
      <c r="OK71" s="70">
        <v>0</v>
      </c>
      <c r="OL71" s="70"/>
      <c r="OM71" s="70">
        <f t="shared" si="77"/>
        <v>11.34</v>
      </c>
      <c r="ON71" s="70">
        <f t="shared" si="78"/>
        <v>0</v>
      </c>
      <c r="OO71" s="384">
        <v>6.33</v>
      </c>
      <c r="OP71" s="264"/>
      <c r="OQ71" s="384">
        <v>1.79</v>
      </c>
      <c r="OR71" s="264"/>
      <c r="OS71" s="384">
        <v>1.95</v>
      </c>
      <c r="OT71" s="264"/>
      <c r="OU71" s="172">
        <f t="shared" si="79"/>
        <v>10.07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79">
        <v>105</v>
      </c>
      <c r="AL72" s="380">
        <v>31.5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5"/>
        <v>105</v>
      </c>
      <c r="AV72" s="70">
        <f t="shared" si="86"/>
        <v>31.5</v>
      </c>
      <c r="AW72" s="74"/>
      <c r="AX72" s="74"/>
      <c r="AY72" s="270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>
        <v>6.18</v>
      </c>
      <c r="CH72" s="259">
        <v>2</v>
      </c>
      <c r="CI72" s="290">
        <v>20.6</v>
      </c>
      <c r="CJ72" s="259">
        <v>6</v>
      </c>
      <c r="CK72" s="263">
        <v>4</v>
      </c>
      <c r="CL72" s="263">
        <v>1.5</v>
      </c>
      <c r="CM72" s="290">
        <v>14.42</v>
      </c>
      <c r="CN72" s="263">
        <v>4.5</v>
      </c>
      <c r="CO72" s="74">
        <f t="shared" si="21"/>
        <v>45.2</v>
      </c>
      <c r="CP72" s="74">
        <f t="shared" si="22"/>
        <v>14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</v>
      </c>
      <c r="DL72" s="361">
        <v>13.7</v>
      </c>
      <c r="DM72" s="344"/>
      <c r="DN72" s="344"/>
      <c r="DO72" s="361">
        <v>39.869999999999997</v>
      </c>
      <c r="DP72" s="361">
        <v>13.29</v>
      </c>
      <c r="DQ72" s="355"/>
      <c r="DR72" s="355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44.34</v>
      </c>
      <c r="EH72" s="376">
        <v>11.085000000000001</v>
      </c>
      <c r="EI72" s="87">
        <v>103.09</v>
      </c>
      <c r="EJ72" s="87">
        <v>25.772500000000001</v>
      </c>
      <c r="EK72" s="74">
        <v>128.87</v>
      </c>
      <c r="EL72" s="272">
        <v>32.217500000000001</v>
      </c>
      <c r="EM72" s="377">
        <v>103.09</v>
      </c>
      <c r="EN72" s="377">
        <v>25.772500000000001</v>
      </c>
      <c r="EO72" s="377">
        <v>51.55</v>
      </c>
      <c r="EP72" s="377">
        <v>12.887499999999999</v>
      </c>
      <c r="EQ72" s="74">
        <f t="shared" si="28"/>
        <v>430.94</v>
      </c>
      <c r="ER72" s="74">
        <f t="shared" si="99"/>
        <v>69.075000000000003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72">
        <v>23</v>
      </c>
      <c r="FB72" s="373">
        <v>0</v>
      </c>
      <c r="FC72" s="106">
        <v>0</v>
      </c>
      <c r="FD72" s="261">
        <v>0</v>
      </c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2"/>
      <c r="HO72" s="74">
        <f t="shared" si="36"/>
        <v>0</v>
      </c>
      <c r="HP72" s="74">
        <f t="shared" si="37"/>
        <v>0</v>
      </c>
      <c r="HQ72" s="290">
        <v>400</v>
      </c>
      <c r="HR72" s="67"/>
      <c r="HS72" s="290"/>
      <c r="HT72" s="74"/>
      <c r="HU72" s="74">
        <f t="shared" si="38"/>
        <v>400</v>
      </c>
      <c r="HV72" s="74">
        <f t="shared" si="39"/>
        <v>0</v>
      </c>
      <c r="HW72" s="74"/>
      <c r="HX72" s="74"/>
      <c r="HY72" s="366">
        <v>4.7</v>
      </c>
      <c r="HZ72" s="366">
        <v>1.175</v>
      </c>
      <c r="IA72" s="89"/>
      <c r="IB72" s="87"/>
      <c r="IC72" s="172">
        <v>10</v>
      </c>
      <c r="ID72" s="263">
        <v>2.5</v>
      </c>
      <c r="IE72" s="184"/>
      <c r="IF72" s="184"/>
      <c r="IG72" s="74">
        <f t="shared" si="40"/>
        <v>14.7</v>
      </c>
      <c r="IH72" s="74">
        <f t="shared" si="41"/>
        <v>3.6749999999999998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83">
        <v>10.31</v>
      </c>
      <c r="JF72" s="383">
        <v>0</v>
      </c>
      <c r="JG72" s="74">
        <f t="shared" si="42"/>
        <v>10.31</v>
      </c>
      <c r="JH72" s="74">
        <f t="shared" si="43"/>
        <v>0</v>
      </c>
      <c r="JI72" s="263"/>
      <c r="JJ72" s="263"/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0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3">
        <v>0</v>
      </c>
      <c r="LM72" s="75">
        <v>8.56</v>
      </c>
      <c r="LN72" s="363">
        <v>0</v>
      </c>
      <c r="LO72" s="75">
        <v>4.5759999999999996</v>
      </c>
      <c r="LP72" s="365">
        <v>0</v>
      </c>
      <c r="LQ72" s="130"/>
      <c r="LR72" s="265"/>
      <c r="LS72" s="265"/>
      <c r="LT72" s="265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5">
        <v>10.87500496000002</v>
      </c>
      <c r="MN72" s="375">
        <v>0</v>
      </c>
      <c r="MO72" s="375">
        <v>7.2500033066666809</v>
      </c>
      <c r="MP72" s="375">
        <v>0</v>
      </c>
      <c r="MQ72" s="70">
        <f t="shared" si="61"/>
        <v>18.125008266666701</v>
      </c>
      <c r="MR72" s="70">
        <f t="shared" si="62"/>
        <v>0</v>
      </c>
      <c r="MS72" s="70">
        <v>13.6</v>
      </c>
      <c r="MT72" s="70">
        <v>4.7</v>
      </c>
      <c r="MU72" s="70">
        <f t="shared" si="63"/>
        <v>13.6</v>
      </c>
      <c r="MV72" s="70">
        <f t="shared" si="64"/>
        <v>4.7</v>
      </c>
      <c r="MW72" s="70"/>
      <c r="MX72" s="70"/>
      <c r="MY72" s="70">
        <f t="shared" si="65"/>
        <v>0</v>
      </c>
      <c r="MZ72" s="70">
        <f t="shared" si="66"/>
        <v>0</v>
      </c>
      <c r="NA72" s="296"/>
      <c r="NB72" s="33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1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1</v>
      </c>
      <c r="NV72" s="70"/>
      <c r="NW72" s="70">
        <v>2.2400000000000002</v>
      </c>
      <c r="NX72" s="70"/>
      <c r="NY72" s="70">
        <v>1.3</v>
      </c>
      <c r="NZ72" s="70"/>
      <c r="OA72" s="70">
        <v>0</v>
      </c>
      <c r="OB72" s="70"/>
      <c r="OC72" s="70">
        <f t="shared" si="75"/>
        <v>16.2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0.04</v>
      </c>
      <c r="OJ72" s="70"/>
      <c r="OK72" s="70">
        <v>0</v>
      </c>
      <c r="OL72" s="70"/>
      <c r="OM72" s="70">
        <f t="shared" si="77"/>
        <v>11.34</v>
      </c>
      <c r="ON72" s="70">
        <f t="shared" si="78"/>
        <v>0</v>
      </c>
      <c r="OO72" s="384">
        <v>5.54</v>
      </c>
      <c r="OP72" s="264"/>
      <c r="OQ72" s="384">
        <v>1.57</v>
      </c>
      <c r="OR72" s="264"/>
      <c r="OS72" s="384">
        <v>1.71</v>
      </c>
      <c r="OT72" s="264"/>
      <c r="OU72" s="172">
        <f t="shared" si="79"/>
        <v>8.82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79">
        <v>105</v>
      </c>
      <c r="AL73" s="380">
        <v>31.5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5"/>
        <v>105</v>
      </c>
      <c r="AV73" s="70">
        <f t="shared" si="86"/>
        <v>31.5</v>
      </c>
      <c r="AW73" s="74"/>
      <c r="AX73" s="74"/>
      <c r="AY73" s="270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>
        <v>6.18</v>
      </c>
      <c r="CH73" s="259">
        <v>2</v>
      </c>
      <c r="CI73" s="290">
        <v>20.6</v>
      </c>
      <c r="CJ73" s="259">
        <v>6</v>
      </c>
      <c r="CK73" s="263">
        <v>4</v>
      </c>
      <c r="CL73" s="263">
        <v>1.5</v>
      </c>
      <c r="CM73" s="290">
        <v>14.42</v>
      </c>
      <c r="CN73" s="263">
        <v>4.5</v>
      </c>
      <c r="CO73" s="74">
        <f t="shared" si="21"/>
        <v>45.2</v>
      </c>
      <c r="CP73" s="74">
        <f t="shared" si="22"/>
        <v>14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</v>
      </c>
      <c r="DL73" s="361">
        <v>13.7</v>
      </c>
      <c r="DM73" s="344"/>
      <c r="DN73" s="344"/>
      <c r="DO73" s="361">
        <v>39.869999999999997</v>
      </c>
      <c r="DP73" s="361">
        <v>13.29</v>
      </c>
      <c r="DQ73" s="355"/>
      <c r="DR73" s="355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44.34</v>
      </c>
      <c r="EH73" s="376">
        <v>11.085000000000001</v>
      </c>
      <c r="EI73" s="87">
        <v>103.09</v>
      </c>
      <c r="EJ73" s="87">
        <v>25.772500000000001</v>
      </c>
      <c r="EK73" s="74">
        <v>128.87</v>
      </c>
      <c r="EL73" s="272">
        <v>32.217500000000001</v>
      </c>
      <c r="EM73" s="377">
        <v>103.09</v>
      </c>
      <c r="EN73" s="377">
        <v>25.772500000000001</v>
      </c>
      <c r="EO73" s="377">
        <v>51.55</v>
      </c>
      <c r="EP73" s="377">
        <v>12.887499999999999</v>
      </c>
      <c r="EQ73" s="74">
        <f t="shared" si="28"/>
        <v>430.94</v>
      </c>
      <c r="ER73" s="74">
        <f t="shared" si="99"/>
        <v>69.075000000000003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72">
        <v>23</v>
      </c>
      <c r="FB73" s="373">
        <v>0</v>
      </c>
      <c r="FC73" s="106">
        <v>0</v>
      </c>
      <c r="FD73" s="261">
        <v>0</v>
      </c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2"/>
      <c r="HO73" s="74">
        <f t="shared" si="36"/>
        <v>0</v>
      </c>
      <c r="HP73" s="74">
        <f t="shared" si="37"/>
        <v>0</v>
      </c>
      <c r="HQ73" s="290">
        <v>400</v>
      </c>
      <c r="HR73" s="67"/>
      <c r="HS73" s="290"/>
      <c r="HT73" s="74"/>
      <c r="HU73" s="74">
        <f t="shared" si="38"/>
        <v>400</v>
      </c>
      <c r="HV73" s="74">
        <f t="shared" si="39"/>
        <v>0</v>
      </c>
      <c r="HW73" s="74"/>
      <c r="HX73" s="74"/>
      <c r="HY73" s="366">
        <v>4.7</v>
      </c>
      <c r="HZ73" s="366">
        <v>1.175</v>
      </c>
      <c r="IA73" s="89"/>
      <c r="IB73" s="87"/>
      <c r="IC73" s="172">
        <v>10</v>
      </c>
      <c r="ID73" s="263">
        <v>2.5</v>
      </c>
      <c r="IE73" s="184"/>
      <c r="IF73" s="184"/>
      <c r="IG73" s="74">
        <f t="shared" si="40"/>
        <v>14.7</v>
      </c>
      <c r="IH73" s="74">
        <f t="shared" si="41"/>
        <v>3.6749999999999998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83">
        <v>10.31</v>
      </c>
      <c r="JF73" s="383">
        <v>0</v>
      </c>
      <c r="JG73" s="74">
        <f t="shared" si="42"/>
        <v>10.31</v>
      </c>
      <c r="JH73" s="74">
        <f t="shared" si="43"/>
        <v>0</v>
      </c>
      <c r="JI73" s="263"/>
      <c r="JJ73" s="263"/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0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3">
        <v>0</v>
      </c>
      <c r="LM73" s="75">
        <v>13.71</v>
      </c>
      <c r="LN73" s="363">
        <v>0</v>
      </c>
      <c r="LO73" s="75">
        <v>5.2789999999999999</v>
      </c>
      <c r="LP73" s="365">
        <v>0</v>
      </c>
      <c r="LQ73" s="130"/>
      <c r="LR73" s="265"/>
      <c r="LS73" s="265"/>
      <c r="LT73" s="265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5">
        <v>9.2999999999999989</v>
      </c>
      <c r="MN73" s="375">
        <v>0</v>
      </c>
      <c r="MO73" s="375">
        <v>6.2</v>
      </c>
      <c r="MP73" s="375">
        <v>0</v>
      </c>
      <c r="MQ73" s="70">
        <f t="shared" si="61"/>
        <v>15.5</v>
      </c>
      <c r="MR73" s="70">
        <f t="shared" si="62"/>
        <v>0</v>
      </c>
      <c r="MS73" s="70">
        <v>13.6</v>
      </c>
      <c r="MT73" s="70">
        <v>4.7</v>
      </c>
      <c r="MU73" s="70">
        <f t="shared" si="63"/>
        <v>13.6</v>
      </c>
      <c r="MV73" s="70">
        <f t="shared" si="64"/>
        <v>4.7</v>
      </c>
      <c r="MW73" s="70"/>
      <c r="MX73" s="70"/>
      <c r="MY73" s="70">
        <f t="shared" si="65"/>
        <v>0</v>
      </c>
      <c r="MZ73" s="70">
        <f t="shared" si="66"/>
        <v>0</v>
      </c>
      <c r="NA73" s="296"/>
      <c r="NB73" s="33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1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1</v>
      </c>
      <c r="NV73" s="70"/>
      <c r="NW73" s="70">
        <v>0.91</v>
      </c>
      <c r="NX73" s="70"/>
      <c r="NY73" s="70">
        <v>0.53</v>
      </c>
      <c r="NZ73" s="70"/>
      <c r="OA73" s="70">
        <v>0</v>
      </c>
      <c r="OB73" s="70"/>
      <c r="OC73" s="70">
        <f t="shared" si="75"/>
        <v>14.1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11.3</v>
      </c>
      <c r="ON73" s="70">
        <f t="shared" si="78"/>
        <v>0</v>
      </c>
      <c r="OO73" s="384">
        <v>4.92</v>
      </c>
      <c r="OP73" s="264"/>
      <c r="OQ73" s="384">
        <v>1.39</v>
      </c>
      <c r="OR73" s="264"/>
      <c r="OS73" s="384">
        <v>1.52</v>
      </c>
      <c r="OT73" s="264"/>
      <c r="OU73" s="172">
        <f t="shared" si="79"/>
        <v>7.83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79">
        <v>105</v>
      </c>
      <c r="AL74" s="380">
        <v>31.5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5"/>
        <v>105</v>
      </c>
      <c r="AV74" s="70">
        <f t="shared" si="86"/>
        <v>31.5</v>
      </c>
      <c r="AW74" s="74"/>
      <c r="AX74" s="74"/>
      <c r="AY74" s="270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>
        <v>6.18</v>
      </c>
      <c r="CH74" s="259">
        <v>2</v>
      </c>
      <c r="CI74" s="290">
        <v>20.6</v>
      </c>
      <c r="CJ74" s="259">
        <v>6</v>
      </c>
      <c r="CK74" s="263">
        <v>4</v>
      </c>
      <c r="CL74" s="263">
        <v>1.5</v>
      </c>
      <c r="CM74" s="290">
        <v>14.42</v>
      </c>
      <c r="CN74" s="263">
        <v>4.5</v>
      </c>
      <c r="CO74" s="74">
        <f t="shared" si="21"/>
        <v>45.2</v>
      </c>
      <c r="CP74" s="74">
        <f t="shared" si="22"/>
        <v>14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</v>
      </c>
      <c r="DL74" s="361">
        <v>13.7</v>
      </c>
      <c r="DM74" s="344"/>
      <c r="DN74" s="344"/>
      <c r="DO74" s="361">
        <v>39.869999999999997</v>
      </c>
      <c r="DP74" s="361">
        <v>13.29</v>
      </c>
      <c r="DQ74" s="355"/>
      <c r="DR74" s="355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44.34</v>
      </c>
      <c r="EH74" s="376">
        <v>11.085000000000001</v>
      </c>
      <c r="EI74" s="87">
        <v>103.09</v>
      </c>
      <c r="EJ74" s="87">
        <v>25.772500000000001</v>
      </c>
      <c r="EK74" s="74">
        <v>128.87</v>
      </c>
      <c r="EL74" s="272">
        <v>32.217500000000001</v>
      </c>
      <c r="EM74" s="377">
        <v>103.09</v>
      </c>
      <c r="EN74" s="377">
        <v>25.772500000000001</v>
      </c>
      <c r="EO74" s="377">
        <v>51.55</v>
      </c>
      <c r="EP74" s="377">
        <v>12.887499999999999</v>
      </c>
      <c r="EQ74" s="74">
        <f t="shared" si="28"/>
        <v>430.94</v>
      </c>
      <c r="ER74" s="74">
        <f t="shared" si="99"/>
        <v>69.075000000000003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72">
        <v>23</v>
      </c>
      <c r="FB74" s="373">
        <v>0</v>
      </c>
      <c r="FC74" s="106">
        <v>0</v>
      </c>
      <c r="FD74" s="261">
        <v>0</v>
      </c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2"/>
      <c r="HO74" s="74">
        <f t="shared" si="36"/>
        <v>0</v>
      </c>
      <c r="HP74" s="74">
        <f t="shared" si="37"/>
        <v>0</v>
      </c>
      <c r="HQ74" s="290">
        <v>400</v>
      </c>
      <c r="HR74" s="67"/>
      <c r="HS74" s="290"/>
      <c r="HT74" s="74"/>
      <c r="HU74" s="74">
        <f t="shared" si="38"/>
        <v>400</v>
      </c>
      <c r="HV74" s="74">
        <f t="shared" si="39"/>
        <v>0</v>
      </c>
      <c r="HW74" s="74"/>
      <c r="HX74" s="74"/>
      <c r="HY74" s="366">
        <v>4.7</v>
      </c>
      <c r="HZ74" s="366">
        <v>1.175</v>
      </c>
      <c r="IA74" s="89"/>
      <c r="IB74" s="87"/>
      <c r="IC74" s="172">
        <v>10</v>
      </c>
      <c r="ID74" s="263">
        <v>2.5</v>
      </c>
      <c r="IE74" s="184"/>
      <c r="IF74" s="184"/>
      <c r="IG74" s="74">
        <f t="shared" si="40"/>
        <v>14.7</v>
      </c>
      <c r="IH74" s="74">
        <f t="shared" si="41"/>
        <v>3.6749999999999998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83">
        <v>10.31</v>
      </c>
      <c r="JF74" s="383">
        <v>0</v>
      </c>
      <c r="JG74" s="74">
        <f t="shared" si="42"/>
        <v>10.31</v>
      </c>
      <c r="JH74" s="74">
        <f t="shared" si="43"/>
        <v>0</v>
      </c>
      <c r="JI74" s="263"/>
      <c r="JJ74" s="263"/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0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3">
        <v>0</v>
      </c>
      <c r="LM74" s="75">
        <v>18.87</v>
      </c>
      <c r="LN74" s="363">
        <v>0</v>
      </c>
      <c r="LO74" s="75">
        <v>5.9820000000000002</v>
      </c>
      <c r="LP74" s="365">
        <v>0</v>
      </c>
      <c r="LQ74" s="130"/>
      <c r="LR74" s="265"/>
      <c r="LS74" s="265"/>
      <c r="LT74" s="265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5">
        <v>7.6199999999999992</v>
      </c>
      <c r="MN74" s="375">
        <v>0</v>
      </c>
      <c r="MO74" s="375">
        <v>5.08</v>
      </c>
      <c r="MP74" s="375">
        <v>0</v>
      </c>
      <c r="MQ74" s="70">
        <f t="shared" si="61"/>
        <v>12.7</v>
      </c>
      <c r="MR74" s="70">
        <f t="shared" si="62"/>
        <v>0</v>
      </c>
      <c r="MS74" s="70">
        <v>13.6</v>
      </c>
      <c r="MT74" s="70">
        <v>4.7</v>
      </c>
      <c r="MU74" s="70">
        <f t="shared" si="63"/>
        <v>13.6</v>
      </c>
      <c r="MV74" s="70">
        <f t="shared" si="64"/>
        <v>4.7</v>
      </c>
      <c r="MW74" s="70"/>
      <c r="MX74" s="70"/>
      <c r="MY74" s="70">
        <f t="shared" si="65"/>
        <v>0</v>
      </c>
      <c r="MZ74" s="70">
        <f t="shared" si="66"/>
        <v>0</v>
      </c>
      <c r="NA74" s="296"/>
      <c r="NB74" s="33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1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0.14000000000000001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11.8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0.06</v>
      </c>
      <c r="OJ74" s="70"/>
      <c r="OK74" s="70">
        <v>0</v>
      </c>
      <c r="OL74" s="70"/>
      <c r="OM74" s="70">
        <f t="shared" si="77"/>
        <v>11.360000000000001</v>
      </c>
      <c r="ON74" s="70">
        <f t="shared" si="78"/>
        <v>0</v>
      </c>
      <c r="OO74" s="384">
        <v>4.1500000000000004</v>
      </c>
      <c r="OP74" s="264"/>
      <c r="OQ74" s="384">
        <v>1.17</v>
      </c>
      <c r="OR74" s="264"/>
      <c r="OS74" s="384">
        <v>1.28</v>
      </c>
      <c r="OT74" s="264"/>
      <c r="OU74" s="172">
        <f t="shared" si="79"/>
        <v>6.6000000000000005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1">C75+E75+G75</f>
        <v>0</v>
      </c>
      <c r="J75" s="74">
        <f t="shared" ref="J75:J106" si="102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79">
        <v>115</v>
      </c>
      <c r="AL75" s="380">
        <v>34.5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3">AE75+AG75+AI75+AK75+AM75+AO75+AQ75+AS75</f>
        <v>115</v>
      </c>
      <c r="AV75" s="70">
        <f t="shared" ref="AV75:AV106" si="104">AF75+AH75+AJ75+AL75+AN75+AP75+AR75+AT75</f>
        <v>34.5</v>
      </c>
      <c r="AW75" s="74"/>
      <c r="AX75" s="74"/>
      <c r="AY75" s="270"/>
      <c r="AZ75" s="74"/>
      <c r="BA75" s="74"/>
      <c r="BB75" s="74"/>
      <c r="BC75" s="74">
        <f t="shared" ref="BC75:BC106" si="105">AW75+AY75+BA75</f>
        <v>0</v>
      </c>
      <c r="BD75" s="74">
        <f t="shared" ref="BD75:BD106" si="106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7">BW75+BY75+CA75</f>
        <v>0</v>
      </c>
      <c r="CD75" s="70">
        <f t="shared" si="107"/>
        <v>0</v>
      </c>
      <c r="CE75" s="70"/>
      <c r="CF75" s="70"/>
      <c r="CG75" s="106">
        <v>6.18</v>
      </c>
      <c r="CH75" s="259">
        <v>2</v>
      </c>
      <c r="CI75" s="290">
        <v>20.6</v>
      </c>
      <c r="CJ75" s="259">
        <v>6</v>
      </c>
      <c r="CK75" s="263">
        <v>6</v>
      </c>
      <c r="CL75" s="263">
        <v>2</v>
      </c>
      <c r="CM75" s="290">
        <v>14.42</v>
      </c>
      <c r="CN75" s="263">
        <v>4.5</v>
      </c>
      <c r="CO75" s="74">
        <f t="shared" si="21"/>
        <v>47.2</v>
      </c>
      <c r="CP75" s="74">
        <f t="shared" si="22"/>
        <v>14.5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</v>
      </c>
      <c r="DL75" s="361">
        <v>13.7</v>
      </c>
      <c r="DM75" s="344"/>
      <c r="DN75" s="344"/>
      <c r="DO75" s="361">
        <v>39.869999999999997</v>
      </c>
      <c r="DP75" s="361">
        <v>13.29</v>
      </c>
      <c r="DQ75" s="355"/>
      <c r="DR75" s="355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44.34</v>
      </c>
      <c r="EH75" s="376">
        <v>11.085000000000001</v>
      </c>
      <c r="EI75" s="87">
        <v>103.09</v>
      </c>
      <c r="EJ75" s="87">
        <v>25.772500000000001</v>
      </c>
      <c r="EK75" s="74">
        <v>128.87</v>
      </c>
      <c r="EL75" s="272">
        <v>32.217500000000001</v>
      </c>
      <c r="EM75" s="377">
        <v>103.09</v>
      </c>
      <c r="EN75" s="377">
        <v>25.772500000000001</v>
      </c>
      <c r="EO75" s="377">
        <v>51.55</v>
      </c>
      <c r="EP75" s="377">
        <v>12.887499999999999</v>
      </c>
      <c r="EQ75" s="74">
        <f t="shared" si="28"/>
        <v>430.94</v>
      </c>
      <c r="ER75" s="74">
        <f t="shared" si="99"/>
        <v>69.075000000000003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72">
        <v>23</v>
      </c>
      <c r="FB75" s="373">
        <v>0</v>
      </c>
      <c r="FC75" s="106">
        <v>24</v>
      </c>
      <c r="FD75" s="261">
        <v>0</v>
      </c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8">HC75+HE75+HG75</f>
        <v>0</v>
      </c>
      <c r="HJ75" s="70">
        <f t="shared" ref="HJ75:HJ106" si="109">HD75+HF75+HH75</f>
        <v>0</v>
      </c>
      <c r="HK75" s="74"/>
      <c r="HL75" s="74"/>
      <c r="HM75" s="74"/>
      <c r="HN75" s="272"/>
      <c r="HO75" s="74">
        <f t="shared" si="36"/>
        <v>0</v>
      </c>
      <c r="HP75" s="74">
        <f t="shared" si="37"/>
        <v>0</v>
      </c>
      <c r="HQ75" s="290">
        <v>400</v>
      </c>
      <c r="HR75" s="67"/>
      <c r="HS75" s="290"/>
      <c r="HT75" s="74"/>
      <c r="HU75" s="74">
        <f t="shared" si="38"/>
        <v>400</v>
      </c>
      <c r="HV75" s="74">
        <f t="shared" si="39"/>
        <v>0</v>
      </c>
      <c r="HW75" s="74"/>
      <c r="HX75" s="74"/>
      <c r="HY75" s="366">
        <v>4.7</v>
      </c>
      <c r="HZ75" s="366">
        <v>1.175</v>
      </c>
      <c r="IA75" s="89"/>
      <c r="IB75" s="87"/>
      <c r="IC75" s="172">
        <v>10</v>
      </c>
      <c r="ID75" s="263">
        <v>2.5</v>
      </c>
      <c r="IE75" s="184"/>
      <c r="IF75" s="184"/>
      <c r="IG75" s="74">
        <f t="shared" si="40"/>
        <v>14.7</v>
      </c>
      <c r="IH75" s="74">
        <f t="shared" si="41"/>
        <v>3.6749999999999998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0">II75+IK75+IM75+IO75+IQ75+IS75</f>
        <v>0</v>
      </c>
      <c r="IV75" s="74">
        <f t="shared" ref="IV75:IV106" si="111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83">
        <v>10.31</v>
      </c>
      <c r="JF75" s="383">
        <v>0</v>
      </c>
      <c r="JG75" s="74">
        <f t="shared" si="42"/>
        <v>10.31</v>
      </c>
      <c r="JH75" s="74">
        <f t="shared" si="43"/>
        <v>0</v>
      </c>
      <c r="JI75" s="263"/>
      <c r="JJ75" s="263"/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2">KE75+KG75</f>
        <v>0</v>
      </c>
      <c r="KJ75" s="70">
        <f t="shared" ref="KJ75:KJ106" si="113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0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3">
        <v>0</v>
      </c>
      <c r="LM75" s="75">
        <v>24.02</v>
      </c>
      <c r="LN75" s="363">
        <v>0</v>
      </c>
      <c r="LO75" s="75">
        <v>6.5750000000000002</v>
      </c>
      <c r="LP75" s="365">
        <v>0</v>
      </c>
      <c r="LQ75" s="130"/>
      <c r="LR75" s="265"/>
      <c r="LS75" s="265"/>
      <c r="LT75" s="265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5">
        <v>6.2184286000000197</v>
      </c>
      <c r="MN75" s="375">
        <v>0</v>
      </c>
      <c r="MO75" s="375">
        <v>4.1456190666666801</v>
      </c>
      <c r="MP75" s="375">
        <v>0</v>
      </c>
      <c r="MQ75" s="70">
        <f t="shared" si="61"/>
        <v>10.3640476666667</v>
      </c>
      <c r="MR75" s="70">
        <f t="shared" si="62"/>
        <v>0</v>
      </c>
      <c r="MS75" s="70">
        <v>13.6</v>
      </c>
      <c r="MT75" s="70">
        <v>4.7</v>
      </c>
      <c r="MU75" s="70">
        <f t="shared" si="63"/>
        <v>13.6</v>
      </c>
      <c r="MV75" s="70">
        <f t="shared" si="64"/>
        <v>4.7</v>
      </c>
      <c r="MW75" s="70"/>
      <c r="MX75" s="70"/>
      <c r="MY75" s="70">
        <f t="shared" si="65"/>
        <v>0</v>
      </c>
      <c r="MZ75" s="70">
        <f t="shared" si="66"/>
        <v>0</v>
      </c>
      <c r="NA75" s="296"/>
      <c r="NB75" s="33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1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1</v>
      </c>
      <c r="NV75" s="70"/>
      <c r="NW75" s="70">
        <v>1.74</v>
      </c>
      <c r="NX75" s="70"/>
      <c r="NY75" s="70">
        <v>1.01</v>
      </c>
      <c r="NZ75" s="70"/>
      <c r="OA75" s="70">
        <v>0</v>
      </c>
      <c r="OB75" s="70"/>
      <c r="OC75" s="70">
        <f t="shared" si="75"/>
        <v>9.75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7.0000000000000007E-2</v>
      </c>
      <c r="OJ75" s="70"/>
      <c r="OK75" s="70">
        <v>0</v>
      </c>
      <c r="OL75" s="70"/>
      <c r="OM75" s="70">
        <f t="shared" si="77"/>
        <v>11.370000000000001</v>
      </c>
      <c r="ON75" s="70">
        <f t="shared" si="78"/>
        <v>0</v>
      </c>
      <c r="OO75" s="384">
        <v>3.44</v>
      </c>
      <c r="OP75" s="264"/>
      <c r="OQ75" s="384">
        <v>0.97</v>
      </c>
      <c r="OR75" s="264"/>
      <c r="OS75" s="384">
        <v>1.06</v>
      </c>
      <c r="OT75" s="264"/>
      <c r="OU75" s="172">
        <f t="shared" si="79"/>
        <v>5.4700000000000006</v>
      </c>
      <c r="OV75" s="172">
        <f t="shared" si="80"/>
        <v>0</v>
      </c>
      <c r="OW75" s="172"/>
      <c r="OX75" s="172"/>
      <c r="OY75" s="172">
        <f t="shared" ref="OY75:OY106" si="114">OW75</f>
        <v>0</v>
      </c>
      <c r="OZ75" s="172">
        <f t="shared" ref="OZ75:OZ106" si="115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1"/>
        <v>0</v>
      </c>
      <c r="J76" s="74">
        <f t="shared" si="102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6">K76+O76+Q76+S76+U76+M76</f>
        <v>0</v>
      </c>
      <c r="X76" s="74">
        <f t="shared" ref="X76:X106" si="117">L76+N76+P76+R76+T76+V76</f>
        <v>0</v>
      </c>
      <c r="Y76" s="74"/>
      <c r="Z76" s="74"/>
      <c r="AA76" s="71"/>
      <c r="AB76" s="67"/>
      <c r="AC76" s="74">
        <f t="shared" ref="AC76:AC106" si="118">Y76+AA76</f>
        <v>0</v>
      </c>
      <c r="AD76" s="74">
        <f t="shared" ref="AD76:AD106" si="119">Z76+AB76</f>
        <v>0</v>
      </c>
      <c r="AE76" s="67"/>
      <c r="AF76" s="67"/>
      <c r="AG76" s="67"/>
      <c r="AH76" s="67"/>
      <c r="AI76" s="114"/>
      <c r="AJ76" s="114"/>
      <c r="AK76" s="379">
        <v>115</v>
      </c>
      <c r="AL76" s="380">
        <v>34.5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3"/>
        <v>115</v>
      </c>
      <c r="AV76" s="70">
        <f t="shared" si="104"/>
        <v>34.5</v>
      </c>
      <c r="AW76" s="74"/>
      <c r="AX76" s="74"/>
      <c r="AY76" s="270"/>
      <c r="AZ76" s="74"/>
      <c r="BA76" s="74"/>
      <c r="BB76" s="74"/>
      <c r="BC76" s="74">
        <f t="shared" si="105"/>
        <v>0</v>
      </c>
      <c r="BD76" s="74">
        <f t="shared" si="106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0">BE76+BG76+BI76+BK76+BM76+BO76+BQ76</f>
        <v>0</v>
      </c>
      <c r="BT76" s="74">
        <f t="shared" ref="BT76:BT106" si="121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7"/>
        <v>0</v>
      </c>
      <c r="CD76" s="70">
        <f t="shared" si="107"/>
        <v>0</v>
      </c>
      <c r="CE76" s="70"/>
      <c r="CF76" s="70"/>
      <c r="CG76" s="106">
        <v>6.18</v>
      </c>
      <c r="CH76" s="259">
        <v>2</v>
      </c>
      <c r="CI76" s="290">
        <v>20.6</v>
      </c>
      <c r="CJ76" s="259">
        <v>6</v>
      </c>
      <c r="CK76" s="263">
        <v>6</v>
      </c>
      <c r="CL76" s="263">
        <v>2</v>
      </c>
      <c r="CM76" s="290">
        <v>14.42</v>
      </c>
      <c r="CN76" s="263">
        <v>4.5</v>
      </c>
      <c r="CO76" s="74">
        <f t="shared" ref="CO76:CO106" si="122">CG76+CI76+CK76+CM76</f>
        <v>47.2</v>
      </c>
      <c r="CP76" s="74">
        <f t="shared" ref="CP76:CP106" si="123">CH76+CJ76+CL76+CN76</f>
        <v>14.5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4">CQ76+CS76+CU76+CW76+CY76</f>
        <v>0</v>
      </c>
      <c r="DB76" s="70">
        <f t="shared" ref="DB76:DB106" si="125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6">DC76+DE76+DG76</f>
        <v>0</v>
      </c>
      <c r="DJ76" s="74">
        <f t="shared" ref="DJ76:DJ106" si="127">DD76+DF76+DH76</f>
        <v>0</v>
      </c>
      <c r="DK76" s="361">
        <v>41.1</v>
      </c>
      <c r="DL76" s="361">
        <v>13.7</v>
      </c>
      <c r="DM76" s="344"/>
      <c r="DN76" s="344"/>
      <c r="DO76" s="361">
        <v>39.869999999999997</v>
      </c>
      <c r="DP76" s="361">
        <v>13.29</v>
      </c>
      <c r="DQ76" s="355"/>
      <c r="DR76" s="355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28">DS76+DU76+DW76+DY76+EA76</f>
        <v>0</v>
      </c>
      <c r="ED76" s="74">
        <f t="shared" si="128"/>
        <v>0</v>
      </c>
      <c r="EE76" s="70"/>
      <c r="EF76" s="70"/>
      <c r="EG76" s="71">
        <v>44.34</v>
      </c>
      <c r="EH76" s="376">
        <v>11.085000000000001</v>
      </c>
      <c r="EI76" s="87">
        <v>103.09</v>
      </c>
      <c r="EJ76" s="87">
        <v>25.772500000000001</v>
      </c>
      <c r="EK76" s="74">
        <v>128.87</v>
      </c>
      <c r="EL76" s="272">
        <v>32.217500000000001</v>
      </c>
      <c r="EM76" s="377">
        <v>103.09</v>
      </c>
      <c r="EN76" s="377">
        <v>25.772500000000001</v>
      </c>
      <c r="EO76" s="377">
        <v>51.55</v>
      </c>
      <c r="EP76" s="377">
        <v>12.887499999999999</v>
      </c>
      <c r="EQ76" s="74">
        <f t="shared" ref="EQ76:EQ106" si="129">EE76+EG76+EI76+EK76+EM76+EO76</f>
        <v>430.94</v>
      </c>
      <c r="ER76" s="74">
        <f t="shared" ref="ER76:ER106" si="130">EF76+EH76+EJ76+EL76</f>
        <v>69.075000000000003</v>
      </c>
      <c r="ES76" s="172"/>
      <c r="ET76" s="172"/>
      <c r="EU76" s="273"/>
      <c r="EV76" s="273"/>
      <c r="EW76" s="70">
        <f t="shared" ref="EW76:EW106" si="131">ES76+EU76</f>
        <v>0</v>
      </c>
      <c r="EX76" s="70">
        <f t="shared" ref="EX76:EX106" si="132">ET76+EV76</f>
        <v>0</v>
      </c>
      <c r="EY76" s="74"/>
      <c r="EZ76" s="74"/>
      <c r="FA76" s="372">
        <v>23</v>
      </c>
      <c r="FB76" s="373">
        <v>0</v>
      </c>
      <c r="FC76" s="106">
        <v>24</v>
      </c>
      <c r="FD76" s="261">
        <v>0</v>
      </c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3">FG76+FI76+FK76+FM76+FO76</f>
        <v>0</v>
      </c>
      <c r="FR76" s="74">
        <f t="shared" ref="FR76:FR106" si="134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5">FS76+FW76+FY76+FU76+GA76+GC76+GE76</f>
        <v>0</v>
      </c>
      <c r="GH76" s="74">
        <f t="shared" ref="GH76:GH106" si="136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8"/>
        <v>0</v>
      </c>
      <c r="HJ76" s="70">
        <f t="shared" si="109"/>
        <v>0</v>
      </c>
      <c r="HK76" s="74"/>
      <c r="HL76" s="74"/>
      <c r="HM76" s="74"/>
      <c r="HN76" s="272"/>
      <c r="HO76" s="74">
        <f t="shared" ref="HO76:HO106" si="137">HK76+HM76</f>
        <v>0</v>
      </c>
      <c r="HP76" s="74">
        <f t="shared" ref="HP76:HP106" si="138">HL76+HN76</f>
        <v>0</v>
      </c>
      <c r="HQ76" s="290">
        <v>400</v>
      </c>
      <c r="HR76" s="67"/>
      <c r="HS76" s="290"/>
      <c r="HT76" s="74"/>
      <c r="HU76" s="74">
        <f t="shared" ref="HU76:HU106" si="139">HQ76</f>
        <v>400</v>
      </c>
      <c r="HV76" s="74">
        <f t="shared" ref="HV76:HV106" si="140">HR76</f>
        <v>0</v>
      </c>
      <c r="HW76" s="74"/>
      <c r="HX76" s="74"/>
      <c r="HY76" s="366">
        <v>4.7</v>
      </c>
      <c r="HZ76" s="366">
        <v>1.175</v>
      </c>
      <c r="IA76" s="89"/>
      <c r="IB76" s="87"/>
      <c r="IC76" s="172">
        <v>10</v>
      </c>
      <c r="ID76" s="263">
        <v>2.5</v>
      </c>
      <c r="IE76" s="184"/>
      <c r="IF76" s="184"/>
      <c r="IG76" s="74">
        <f t="shared" ref="IG76:IG106" si="141">HW76+HY76+IA76+IC76+IE76</f>
        <v>14.7</v>
      </c>
      <c r="IH76" s="74">
        <f t="shared" ref="IH76:IH106" si="142">HX76+HZ76+IB76+ID76+IF76</f>
        <v>3.6749999999999998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0"/>
        <v>0</v>
      </c>
      <c r="IV76" s="74">
        <f t="shared" si="111"/>
        <v>0</v>
      </c>
      <c r="IW76" s="74"/>
      <c r="IX76" s="74"/>
      <c r="IY76" s="67"/>
      <c r="IZ76" s="67"/>
      <c r="JA76" s="67"/>
      <c r="JB76" s="67"/>
      <c r="JC76" s="67"/>
      <c r="JD76" s="67"/>
      <c r="JE76" s="383">
        <v>10.31</v>
      </c>
      <c r="JF76" s="383">
        <v>0</v>
      </c>
      <c r="JG76" s="74">
        <f t="shared" ref="JG76:JG106" si="143">IW76+IY76+JA76+JC76+JE76</f>
        <v>10.31</v>
      </c>
      <c r="JH76" s="74">
        <f t="shared" ref="JH76:JH106" si="144">IX76+IZ76+JB76+JD76+JF76</f>
        <v>0</v>
      </c>
      <c r="JI76" s="263"/>
      <c r="JJ76" s="263"/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5">JI76+JK76+JM76+JO76+JQ76+JS76+JU76</f>
        <v>53.886300000000006</v>
      </c>
      <c r="JX76" s="74">
        <f t="shared" ref="JX76:JX106" si="146">JJ76+JL76+JN76+JP76+JR76+JT76+JV76</f>
        <v>11</v>
      </c>
      <c r="JY76" s="74"/>
      <c r="JZ76" s="74"/>
      <c r="KA76" s="67"/>
      <c r="KB76" s="67"/>
      <c r="KC76" s="74">
        <f t="shared" ref="KC76:KC106" si="147">JY76+KA76</f>
        <v>0</v>
      </c>
      <c r="KD76" s="74">
        <f t="shared" ref="KD76:KD106" si="148">JZ76+KB76</f>
        <v>0</v>
      </c>
      <c r="KE76" s="70"/>
      <c r="KF76" s="70"/>
      <c r="KG76" s="70"/>
      <c r="KH76" s="70"/>
      <c r="KI76" s="70">
        <f t="shared" si="112"/>
        <v>0</v>
      </c>
      <c r="KJ76" s="70">
        <f t="shared" si="113"/>
        <v>0</v>
      </c>
      <c r="KK76" s="70"/>
      <c r="KL76" s="70"/>
      <c r="KM76" s="70"/>
      <c r="KN76" s="70"/>
      <c r="KO76" s="70">
        <f t="shared" ref="KO76:KP106" si="149">KK76+KM76</f>
        <v>0</v>
      </c>
      <c r="KP76" s="70">
        <f t="shared" si="149"/>
        <v>0</v>
      </c>
      <c r="KQ76" s="260"/>
      <c r="KR76" s="70"/>
      <c r="KS76" s="70"/>
      <c r="KT76" s="70"/>
      <c r="KU76" s="114">
        <f t="shared" ref="KU76:KU106" si="150">KQ76+KS76</f>
        <v>0</v>
      </c>
      <c r="KV76" s="114">
        <f t="shared" ref="KV76:KV106" si="151">KR76+KT76</f>
        <v>0</v>
      </c>
      <c r="KW76" s="70"/>
      <c r="KX76" s="70"/>
      <c r="KY76" s="70">
        <f t="shared" ref="KY76:KY106" si="152">KW76</f>
        <v>0</v>
      </c>
      <c r="KZ76" s="70">
        <f t="shared" ref="KZ76:KZ106" si="153">KX76</f>
        <v>0</v>
      </c>
      <c r="LA76" s="70"/>
      <c r="LB76" s="70"/>
      <c r="LC76" s="70"/>
      <c r="LD76" s="70"/>
      <c r="LE76" s="70">
        <f t="shared" ref="LE76:LE106" si="154">LA76+LC76</f>
        <v>0</v>
      </c>
      <c r="LF76" s="70">
        <f t="shared" ref="LF76:LF106" si="155">LD76+LB76</f>
        <v>0</v>
      </c>
      <c r="LG76" s="70"/>
      <c r="LH76" s="70"/>
      <c r="LI76" s="70">
        <f t="shared" ref="LI76:LI106" si="156">LG76</f>
        <v>0</v>
      </c>
      <c r="LJ76" s="70">
        <f t="shared" ref="LJ76:LJ106" si="157">LH76</f>
        <v>0</v>
      </c>
      <c r="LK76" s="67">
        <v>24.2</v>
      </c>
      <c r="LL76" s="263">
        <v>0</v>
      </c>
      <c r="LM76" s="75">
        <v>24.02</v>
      </c>
      <c r="LN76" s="363">
        <v>0</v>
      </c>
      <c r="LO76" s="75">
        <v>6.5750000000000002</v>
      </c>
      <c r="LP76" s="365">
        <v>0</v>
      </c>
      <c r="LQ76" s="130"/>
      <c r="LR76" s="265"/>
      <c r="LS76" s="265"/>
      <c r="LT76" s="265"/>
      <c r="LU76" s="70">
        <f t="shared" ref="LU76:LU106" si="158">LO76+LM76+LK76+LQ76</f>
        <v>54.795000000000002</v>
      </c>
      <c r="LV76" s="70">
        <f t="shared" ref="LV76:LV106" si="159">LP76+LN76+LL76+LT76</f>
        <v>0</v>
      </c>
      <c r="LW76" s="130"/>
      <c r="LX76" s="70"/>
      <c r="LY76" s="70"/>
      <c r="LZ76" s="70"/>
      <c r="MA76" s="70">
        <f t="shared" ref="MA76:MA106" si="160">LW76+LY76</f>
        <v>0</v>
      </c>
      <c r="MB76" s="70">
        <f t="shared" ref="MB76:MB106" si="161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2">MC76+ME76+MG76+MI76</f>
        <v>0</v>
      </c>
      <c r="ML76" s="70">
        <f t="shared" ref="ML76:ML106" si="163">MF76+MD76+MH76+MJ76</f>
        <v>0</v>
      </c>
      <c r="MM76" s="375">
        <v>4.5692362399999977</v>
      </c>
      <c r="MN76" s="375">
        <v>0</v>
      </c>
      <c r="MO76" s="375">
        <v>3.0461574933333324</v>
      </c>
      <c r="MP76" s="375">
        <v>0</v>
      </c>
      <c r="MQ76" s="70">
        <f t="shared" ref="MQ76:MQ106" si="164">MM76+MO76</f>
        <v>7.6153937333333301</v>
      </c>
      <c r="MR76" s="70">
        <f t="shared" ref="MR76:MR106" si="165">MN76+MP76</f>
        <v>0</v>
      </c>
      <c r="MS76" s="70">
        <v>13.6</v>
      </c>
      <c r="MT76" s="70">
        <v>4.7</v>
      </c>
      <c r="MU76" s="70">
        <f t="shared" ref="MU76:MU106" si="166">MS76</f>
        <v>13.6</v>
      </c>
      <c r="MV76" s="70">
        <f t="shared" ref="MV76:MV106" si="167">MT76</f>
        <v>4.7</v>
      </c>
      <c r="MW76" s="70"/>
      <c r="MX76" s="70"/>
      <c r="MY76" s="70">
        <f t="shared" ref="MY76:MY106" si="168">MW76</f>
        <v>0</v>
      </c>
      <c r="MZ76" s="70">
        <f t="shared" ref="MZ76:MZ106" si="169">MX76</f>
        <v>0</v>
      </c>
      <c r="NA76" s="296"/>
      <c r="NB76" s="330"/>
      <c r="NC76" s="70">
        <f t="shared" ref="NC76:NC106" si="170">NA76</f>
        <v>0</v>
      </c>
      <c r="ND76" s="70">
        <f t="shared" ref="ND76:ND106" si="171">NB76</f>
        <v>0</v>
      </c>
      <c r="NE76" s="172"/>
      <c r="NF76" s="172"/>
      <c r="NG76" s="172">
        <f t="shared" ref="NG76:NG106" si="172">NE76</f>
        <v>0</v>
      </c>
      <c r="NH76" s="172">
        <f t="shared" ref="NH76:NH106" si="173">NF76</f>
        <v>0</v>
      </c>
      <c r="NI76" s="172"/>
      <c r="NJ76" s="172"/>
      <c r="NK76" s="172">
        <f t="shared" ref="NK76:NK106" si="174">NI76</f>
        <v>0</v>
      </c>
      <c r="NL76" s="172">
        <f t="shared" ref="NL76:NL106" si="175">NJ76</f>
        <v>0</v>
      </c>
      <c r="NM76" s="261"/>
      <c r="NN76" s="172"/>
      <c r="NO76" s="172">
        <f t="shared" ref="NO76:NO106" si="176">NM76</f>
        <v>0</v>
      </c>
      <c r="NP76" s="172">
        <f t="shared" ref="NP76:NP106" si="177">NN76</f>
        <v>0</v>
      </c>
      <c r="NQ76" s="172">
        <v>5</v>
      </c>
      <c r="NR76" s="172"/>
      <c r="NS76" s="70">
        <v>1</v>
      </c>
      <c r="NT76" s="70"/>
      <c r="NU76" s="70">
        <v>1</v>
      </c>
      <c r="NV76" s="70"/>
      <c r="NW76" s="70">
        <v>0.55000000000000004</v>
      </c>
      <c r="NX76" s="70"/>
      <c r="NY76" s="70">
        <v>0.32</v>
      </c>
      <c r="NZ76" s="70"/>
      <c r="OA76" s="70">
        <v>0</v>
      </c>
      <c r="OB76" s="70"/>
      <c r="OC76" s="70">
        <f t="shared" ref="OC76:OC106" si="178">NS76+NU76+NW76+OA76+NQ76+NY76</f>
        <v>7.87</v>
      </c>
      <c r="OD76" s="70">
        <f t="shared" ref="OD76:OD106" si="179">NT76+NV76+NX76+OB76+NR76+NZ76</f>
        <v>0</v>
      </c>
      <c r="OE76" s="70">
        <v>11.3</v>
      </c>
      <c r="OF76" s="70"/>
      <c r="OG76" s="114">
        <v>0</v>
      </c>
      <c r="OH76" s="70"/>
      <c r="OI76" s="114">
        <v>0.01</v>
      </c>
      <c r="OJ76" s="70"/>
      <c r="OK76" s="70">
        <v>0</v>
      </c>
      <c r="OL76" s="70"/>
      <c r="OM76" s="70">
        <f t="shared" ref="OM76:OM106" si="180">OE76+OG76+OI76+OK76</f>
        <v>11.31</v>
      </c>
      <c r="ON76" s="70">
        <f t="shared" ref="ON76:ON106" si="181">OF76+OH76+OJ76+OL76</f>
        <v>0</v>
      </c>
      <c r="OO76" s="384">
        <v>2.4500000000000002</v>
      </c>
      <c r="OP76" s="264"/>
      <c r="OQ76" s="384">
        <v>0.69</v>
      </c>
      <c r="OR76" s="264"/>
      <c r="OS76" s="384">
        <v>0.76</v>
      </c>
      <c r="OT76" s="264"/>
      <c r="OU76" s="172">
        <f t="shared" ref="OU76:OU106" si="182">OO76+OQ76+OS76</f>
        <v>3.9000000000000004</v>
      </c>
      <c r="OV76" s="172">
        <f t="shared" ref="OV76:OV106" si="183">OP76+OR76</f>
        <v>0</v>
      </c>
      <c r="OW76" s="172"/>
      <c r="OX76" s="172"/>
      <c r="OY76" s="172">
        <f t="shared" si="114"/>
        <v>0</v>
      </c>
      <c r="OZ76" s="172">
        <f t="shared" si="115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1"/>
        <v>0</v>
      </c>
      <c r="J77" s="74">
        <f t="shared" si="102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6"/>
        <v>0</v>
      </c>
      <c r="X77" s="74">
        <f t="shared" si="117"/>
        <v>0</v>
      </c>
      <c r="Y77" s="74"/>
      <c r="Z77" s="74"/>
      <c r="AA77" s="71"/>
      <c r="AB77" s="67"/>
      <c r="AC77" s="74">
        <f t="shared" si="118"/>
        <v>0</v>
      </c>
      <c r="AD77" s="74">
        <f t="shared" si="119"/>
        <v>0</v>
      </c>
      <c r="AE77" s="67"/>
      <c r="AF77" s="67"/>
      <c r="AG77" s="67"/>
      <c r="AH77" s="67"/>
      <c r="AI77" s="114"/>
      <c r="AJ77" s="114"/>
      <c r="AK77" s="379">
        <v>115</v>
      </c>
      <c r="AL77" s="380">
        <v>34.5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3"/>
        <v>115</v>
      </c>
      <c r="AV77" s="70">
        <f t="shared" si="104"/>
        <v>34.5</v>
      </c>
      <c r="AW77" s="74"/>
      <c r="AX77" s="74"/>
      <c r="AY77" s="270"/>
      <c r="AZ77" s="74"/>
      <c r="BA77" s="74"/>
      <c r="BB77" s="74"/>
      <c r="BC77" s="74">
        <f t="shared" si="105"/>
        <v>0</v>
      </c>
      <c r="BD77" s="74">
        <f t="shared" si="106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0"/>
        <v>0</v>
      </c>
      <c r="BT77" s="74">
        <f t="shared" si="121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7"/>
        <v>0</v>
      </c>
      <c r="CD77" s="70">
        <f t="shared" si="107"/>
        <v>0</v>
      </c>
      <c r="CE77" s="70"/>
      <c r="CF77" s="70"/>
      <c r="CG77" s="106">
        <v>6.18</v>
      </c>
      <c r="CH77" s="259">
        <v>2</v>
      </c>
      <c r="CI77" s="290">
        <v>20.6</v>
      </c>
      <c r="CJ77" s="259">
        <v>6</v>
      </c>
      <c r="CK77" s="263">
        <v>6</v>
      </c>
      <c r="CL77" s="263">
        <v>2</v>
      </c>
      <c r="CM77" s="290">
        <v>14.42</v>
      </c>
      <c r="CN77" s="263">
        <v>4.5</v>
      </c>
      <c r="CO77" s="74">
        <f t="shared" si="122"/>
        <v>47.2</v>
      </c>
      <c r="CP77" s="74">
        <f t="shared" si="123"/>
        <v>14.5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4"/>
        <v>0</v>
      </c>
      <c r="DB77" s="70">
        <f t="shared" si="125"/>
        <v>0</v>
      </c>
      <c r="DC77" s="74"/>
      <c r="DD77" s="74"/>
      <c r="DE77" s="70"/>
      <c r="DF77" s="74"/>
      <c r="DG77" s="74"/>
      <c r="DH77" s="74"/>
      <c r="DI77" s="74">
        <f t="shared" si="126"/>
        <v>0</v>
      </c>
      <c r="DJ77" s="74">
        <f t="shared" si="127"/>
        <v>0</v>
      </c>
      <c r="DK77" s="361">
        <v>41.1</v>
      </c>
      <c r="DL77" s="361">
        <v>13.7</v>
      </c>
      <c r="DM77" s="344"/>
      <c r="DN77" s="344"/>
      <c r="DO77" s="361">
        <v>39.869999999999997</v>
      </c>
      <c r="DP77" s="361">
        <v>13.29</v>
      </c>
      <c r="DQ77" s="355"/>
      <c r="DR77" s="355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28"/>
        <v>0</v>
      </c>
      <c r="ED77" s="74">
        <f t="shared" si="128"/>
        <v>0</v>
      </c>
      <c r="EE77" s="70"/>
      <c r="EF77" s="70"/>
      <c r="EG77" s="71">
        <v>44.34</v>
      </c>
      <c r="EH77" s="376">
        <v>11.085000000000001</v>
      </c>
      <c r="EI77" s="87">
        <v>103.09</v>
      </c>
      <c r="EJ77" s="87">
        <v>25.772500000000001</v>
      </c>
      <c r="EK77" s="74">
        <v>128.87</v>
      </c>
      <c r="EL77" s="272">
        <v>32.217500000000001</v>
      </c>
      <c r="EM77" s="377">
        <v>103.09</v>
      </c>
      <c r="EN77" s="377">
        <v>25.772500000000001</v>
      </c>
      <c r="EO77" s="377">
        <v>51.55</v>
      </c>
      <c r="EP77" s="377">
        <v>12.887499999999999</v>
      </c>
      <c r="EQ77" s="74">
        <f t="shared" si="129"/>
        <v>430.94</v>
      </c>
      <c r="ER77" s="74">
        <f t="shared" si="130"/>
        <v>69.075000000000003</v>
      </c>
      <c r="ES77" s="172"/>
      <c r="ET77" s="172"/>
      <c r="EU77" s="273"/>
      <c r="EV77" s="273"/>
      <c r="EW77" s="70">
        <f t="shared" si="131"/>
        <v>0</v>
      </c>
      <c r="EX77" s="70">
        <f t="shared" si="132"/>
        <v>0</v>
      </c>
      <c r="EY77" s="74"/>
      <c r="EZ77" s="74"/>
      <c r="FA77" s="372">
        <v>23</v>
      </c>
      <c r="FB77" s="373">
        <v>0</v>
      </c>
      <c r="FC77" s="106">
        <v>24</v>
      </c>
      <c r="FD77" s="261">
        <v>0</v>
      </c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3"/>
        <v>0</v>
      </c>
      <c r="FR77" s="74">
        <f t="shared" si="134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5"/>
        <v>0</v>
      </c>
      <c r="GH77" s="74">
        <f t="shared" si="136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8"/>
        <v>0</v>
      </c>
      <c r="HJ77" s="70">
        <f t="shared" si="109"/>
        <v>0</v>
      </c>
      <c r="HK77" s="74"/>
      <c r="HL77" s="74"/>
      <c r="HM77" s="74"/>
      <c r="HN77" s="272"/>
      <c r="HO77" s="74">
        <f t="shared" si="137"/>
        <v>0</v>
      </c>
      <c r="HP77" s="74">
        <f t="shared" si="138"/>
        <v>0</v>
      </c>
      <c r="HQ77" s="290">
        <v>400</v>
      </c>
      <c r="HR77" s="67"/>
      <c r="HS77" s="290"/>
      <c r="HT77" s="74"/>
      <c r="HU77" s="74">
        <f t="shared" si="139"/>
        <v>400</v>
      </c>
      <c r="HV77" s="74">
        <f t="shared" si="140"/>
        <v>0</v>
      </c>
      <c r="HW77" s="74"/>
      <c r="HX77" s="74"/>
      <c r="HY77" s="366">
        <v>4.7</v>
      </c>
      <c r="HZ77" s="366">
        <v>1.175</v>
      </c>
      <c r="IA77" s="89"/>
      <c r="IB77" s="87"/>
      <c r="IC77" s="172">
        <v>10</v>
      </c>
      <c r="ID77" s="263">
        <v>2.5</v>
      </c>
      <c r="IE77" s="184"/>
      <c r="IF77" s="184"/>
      <c r="IG77" s="74">
        <f t="shared" si="141"/>
        <v>14.7</v>
      </c>
      <c r="IH77" s="74">
        <f t="shared" si="142"/>
        <v>3.6749999999999998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0"/>
        <v>0</v>
      </c>
      <c r="IV77" s="74">
        <f t="shared" si="111"/>
        <v>0</v>
      </c>
      <c r="IW77" s="74"/>
      <c r="IX77" s="74"/>
      <c r="IY77" s="67"/>
      <c r="IZ77" s="67"/>
      <c r="JA77" s="67"/>
      <c r="JB77" s="67"/>
      <c r="JC77" s="67"/>
      <c r="JD77" s="67"/>
      <c r="JE77" s="383">
        <v>10.31</v>
      </c>
      <c r="JF77" s="383">
        <v>0</v>
      </c>
      <c r="JG77" s="74">
        <f t="shared" si="143"/>
        <v>10.31</v>
      </c>
      <c r="JH77" s="74">
        <f t="shared" si="144"/>
        <v>0</v>
      </c>
      <c r="JI77" s="263"/>
      <c r="JJ77" s="263"/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5"/>
        <v>53.886300000000006</v>
      </c>
      <c r="JX77" s="74">
        <f t="shared" si="146"/>
        <v>11</v>
      </c>
      <c r="JY77" s="74"/>
      <c r="JZ77" s="74"/>
      <c r="KA77" s="67"/>
      <c r="KB77" s="67"/>
      <c r="KC77" s="74">
        <f t="shared" si="147"/>
        <v>0</v>
      </c>
      <c r="KD77" s="74">
        <f t="shared" si="148"/>
        <v>0</v>
      </c>
      <c r="KE77" s="70"/>
      <c r="KF77" s="70"/>
      <c r="KG77" s="70"/>
      <c r="KH77" s="70"/>
      <c r="KI77" s="70">
        <f t="shared" si="112"/>
        <v>0</v>
      </c>
      <c r="KJ77" s="70">
        <f t="shared" si="113"/>
        <v>0</v>
      </c>
      <c r="KK77" s="70"/>
      <c r="KL77" s="70"/>
      <c r="KM77" s="70"/>
      <c r="KN77" s="70"/>
      <c r="KO77" s="70">
        <f t="shared" si="149"/>
        <v>0</v>
      </c>
      <c r="KP77" s="70">
        <f t="shared" si="149"/>
        <v>0</v>
      </c>
      <c r="KQ77" s="260"/>
      <c r="KR77" s="70"/>
      <c r="KS77" s="70"/>
      <c r="KT77" s="70"/>
      <c r="KU77" s="114">
        <f t="shared" si="150"/>
        <v>0</v>
      </c>
      <c r="KV77" s="114">
        <f t="shared" si="151"/>
        <v>0</v>
      </c>
      <c r="KW77" s="70"/>
      <c r="KX77" s="70"/>
      <c r="KY77" s="70">
        <f t="shared" si="152"/>
        <v>0</v>
      </c>
      <c r="KZ77" s="70">
        <f t="shared" si="153"/>
        <v>0</v>
      </c>
      <c r="LA77" s="70"/>
      <c r="LB77" s="70"/>
      <c r="LC77" s="70"/>
      <c r="LD77" s="70"/>
      <c r="LE77" s="70">
        <f t="shared" si="154"/>
        <v>0</v>
      </c>
      <c r="LF77" s="70">
        <f t="shared" si="155"/>
        <v>0</v>
      </c>
      <c r="LG77" s="70"/>
      <c r="LH77" s="70"/>
      <c r="LI77" s="70">
        <f t="shared" si="156"/>
        <v>0</v>
      </c>
      <c r="LJ77" s="70">
        <f t="shared" si="157"/>
        <v>0</v>
      </c>
      <c r="LK77" s="67">
        <v>24.2</v>
      </c>
      <c r="LL77" s="263">
        <v>0</v>
      </c>
      <c r="LM77" s="75">
        <v>24.02</v>
      </c>
      <c r="LN77" s="363">
        <v>0</v>
      </c>
      <c r="LO77" s="75">
        <v>6.5750000000000002</v>
      </c>
      <c r="LP77" s="365">
        <v>0</v>
      </c>
      <c r="LQ77" s="130"/>
      <c r="LR77" s="265"/>
      <c r="LS77" s="265"/>
      <c r="LT77" s="265"/>
      <c r="LU77" s="70">
        <f t="shared" si="158"/>
        <v>54.795000000000002</v>
      </c>
      <c r="LV77" s="70">
        <f t="shared" si="159"/>
        <v>0</v>
      </c>
      <c r="LW77" s="130"/>
      <c r="LX77" s="70"/>
      <c r="LY77" s="70"/>
      <c r="LZ77" s="70"/>
      <c r="MA77" s="70">
        <f t="shared" si="160"/>
        <v>0</v>
      </c>
      <c r="MB77" s="70">
        <f t="shared" si="161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2"/>
        <v>0</v>
      </c>
      <c r="ML77" s="70">
        <f t="shared" si="163"/>
        <v>0</v>
      </c>
      <c r="MM77" s="375">
        <v>3.2383400400000002</v>
      </c>
      <c r="MN77" s="375">
        <v>0</v>
      </c>
      <c r="MO77" s="375">
        <v>2.15889336</v>
      </c>
      <c r="MP77" s="375">
        <v>0</v>
      </c>
      <c r="MQ77" s="70">
        <f t="shared" si="164"/>
        <v>5.3972334000000002</v>
      </c>
      <c r="MR77" s="70">
        <f t="shared" si="165"/>
        <v>0</v>
      </c>
      <c r="MS77" s="70">
        <v>13.6</v>
      </c>
      <c r="MT77" s="70">
        <v>4.7</v>
      </c>
      <c r="MU77" s="70">
        <f t="shared" si="166"/>
        <v>13.6</v>
      </c>
      <c r="MV77" s="70">
        <f t="shared" si="167"/>
        <v>4.7</v>
      </c>
      <c r="MW77" s="70"/>
      <c r="MX77" s="70"/>
      <c r="MY77" s="70">
        <f t="shared" si="168"/>
        <v>0</v>
      </c>
      <c r="MZ77" s="70">
        <f t="shared" si="169"/>
        <v>0</v>
      </c>
      <c r="NA77" s="296"/>
      <c r="NB77" s="330"/>
      <c r="NC77" s="70">
        <f t="shared" si="170"/>
        <v>0</v>
      </c>
      <c r="ND77" s="70">
        <f t="shared" si="171"/>
        <v>0</v>
      </c>
      <c r="NE77" s="172"/>
      <c r="NF77" s="172"/>
      <c r="NG77" s="172">
        <f t="shared" si="172"/>
        <v>0</v>
      </c>
      <c r="NH77" s="172">
        <f t="shared" si="173"/>
        <v>0</v>
      </c>
      <c r="NI77" s="172"/>
      <c r="NJ77" s="172"/>
      <c r="NK77" s="172">
        <f t="shared" si="174"/>
        <v>0</v>
      </c>
      <c r="NL77" s="172">
        <f t="shared" si="175"/>
        <v>0</v>
      </c>
      <c r="NM77" s="261"/>
      <c r="NN77" s="172"/>
      <c r="NO77" s="172">
        <f t="shared" si="176"/>
        <v>0</v>
      </c>
      <c r="NP77" s="172">
        <f t="shared" si="177"/>
        <v>0</v>
      </c>
      <c r="NQ77" s="172">
        <v>5</v>
      </c>
      <c r="NR77" s="172"/>
      <c r="NS77" s="70">
        <v>1</v>
      </c>
      <c r="NT77" s="70"/>
      <c r="NU77" s="70">
        <v>0.01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8"/>
        <v>6.01</v>
      </c>
      <c r="OD77" s="70">
        <f t="shared" si="179"/>
        <v>0</v>
      </c>
      <c r="OE77" s="70">
        <v>9.2200000000000006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0"/>
        <v>9.2200000000000006</v>
      </c>
      <c r="ON77" s="70">
        <f t="shared" si="181"/>
        <v>0</v>
      </c>
      <c r="OO77" s="384">
        <v>1.82</v>
      </c>
      <c r="OP77" s="264"/>
      <c r="OQ77" s="384">
        <v>0.51</v>
      </c>
      <c r="OR77" s="264"/>
      <c r="OS77" s="384">
        <v>0.56000000000000005</v>
      </c>
      <c r="OT77" s="264"/>
      <c r="OU77" s="172">
        <f t="shared" si="182"/>
        <v>2.89</v>
      </c>
      <c r="OV77" s="172">
        <f t="shared" si="183"/>
        <v>0</v>
      </c>
      <c r="OW77" s="172"/>
      <c r="OX77" s="172"/>
      <c r="OY77" s="172">
        <f t="shared" si="114"/>
        <v>0</v>
      </c>
      <c r="OZ77" s="172">
        <f t="shared" si="115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1"/>
        <v>0</v>
      </c>
      <c r="J78" s="74">
        <f t="shared" si="102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6"/>
        <v>0</v>
      </c>
      <c r="X78" s="74">
        <f t="shared" si="117"/>
        <v>0</v>
      </c>
      <c r="Y78" s="74"/>
      <c r="Z78" s="74"/>
      <c r="AA78" s="71"/>
      <c r="AB78" s="67"/>
      <c r="AC78" s="74">
        <f t="shared" si="118"/>
        <v>0</v>
      </c>
      <c r="AD78" s="74">
        <f t="shared" si="119"/>
        <v>0</v>
      </c>
      <c r="AE78" s="67"/>
      <c r="AF78" s="67"/>
      <c r="AG78" s="67"/>
      <c r="AH78" s="67"/>
      <c r="AI78" s="114"/>
      <c r="AJ78" s="114"/>
      <c r="AK78" s="379">
        <v>115</v>
      </c>
      <c r="AL78" s="380">
        <v>34.5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3"/>
        <v>115</v>
      </c>
      <c r="AV78" s="70">
        <f t="shared" si="104"/>
        <v>34.5</v>
      </c>
      <c r="AW78" s="74"/>
      <c r="AX78" s="74"/>
      <c r="AY78" s="270"/>
      <c r="AZ78" s="74"/>
      <c r="BA78" s="74"/>
      <c r="BB78" s="74"/>
      <c r="BC78" s="74">
        <f t="shared" si="105"/>
        <v>0</v>
      </c>
      <c r="BD78" s="74">
        <f t="shared" si="106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0"/>
        <v>0</v>
      </c>
      <c r="BT78" s="74">
        <f t="shared" si="121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7"/>
        <v>0</v>
      </c>
      <c r="CD78" s="70">
        <f t="shared" si="107"/>
        <v>0</v>
      </c>
      <c r="CE78" s="70"/>
      <c r="CF78" s="70"/>
      <c r="CG78" s="106">
        <v>6.18</v>
      </c>
      <c r="CH78" s="259">
        <v>2</v>
      </c>
      <c r="CI78" s="290">
        <v>20.6</v>
      </c>
      <c r="CJ78" s="259">
        <v>6</v>
      </c>
      <c r="CK78" s="263">
        <v>6</v>
      </c>
      <c r="CL78" s="263">
        <v>2</v>
      </c>
      <c r="CM78" s="290">
        <v>14.42</v>
      </c>
      <c r="CN78" s="263">
        <v>4.5</v>
      </c>
      <c r="CO78" s="74">
        <f t="shared" si="122"/>
        <v>47.2</v>
      </c>
      <c r="CP78" s="74">
        <f t="shared" si="123"/>
        <v>14.5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4"/>
        <v>0</v>
      </c>
      <c r="DB78" s="70">
        <f t="shared" si="125"/>
        <v>0</v>
      </c>
      <c r="DC78" s="74"/>
      <c r="DD78" s="74"/>
      <c r="DE78" s="70"/>
      <c r="DF78" s="74"/>
      <c r="DG78" s="74"/>
      <c r="DH78" s="74"/>
      <c r="DI78" s="74">
        <f t="shared" si="126"/>
        <v>0</v>
      </c>
      <c r="DJ78" s="74">
        <f t="shared" si="127"/>
        <v>0</v>
      </c>
      <c r="DK78" s="361">
        <v>41.1</v>
      </c>
      <c r="DL78" s="361">
        <v>13.7</v>
      </c>
      <c r="DM78" s="344"/>
      <c r="DN78" s="344"/>
      <c r="DO78" s="361">
        <v>39.869999999999997</v>
      </c>
      <c r="DP78" s="361">
        <v>13.29</v>
      </c>
      <c r="DQ78" s="355"/>
      <c r="DR78" s="355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28"/>
        <v>0</v>
      </c>
      <c r="ED78" s="74">
        <f t="shared" si="128"/>
        <v>0</v>
      </c>
      <c r="EE78" s="70"/>
      <c r="EF78" s="70"/>
      <c r="EG78" s="71">
        <v>44.34</v>
      </c>
      <c r="EH78" s="376">
        <v>11.085000000000001</v>
      </c>
      <c r="EI78" s="87">
        <v>103.09</v>
      </c>
      <c r="EJ78" s="87">
        <v>25.772500000000001</v>
      </c>
      <c r="EK78" s="74">
        <v>128.87</v>
      </c>
      <c r="EL78" s="272">
        <v>32.217500000000001</v>
      </c>
      <c r="EM78" s="377">
        <v>103.09</v>
      </c>
      <c r="EN78" s="377">
        <v>25.772500000000001</v>
      </c>
      <c r="EO78" s="377">
        <v>51.55</v>
      </c>
      <c r="EP78" s="377">
        <v>12.887499999999999</v>
      </c>
      <c r="EQ78" s="74">
        <f t="shared" si="129"/>
        <v>430.94</v>
      </c>
      <c r="ER78" s="74">
        <f t="shared" si="130"/>
        <v>69.075000000000003</v>
      </c>
      <c r="ES78" s="172"/>
      <c r="ET78" s="172"/>
      <c r="EU78" s="273"/>
      <c r="EV78" s="273"/>
      <c r="EW78" s="70">
        <f t="shared" si="131"/>
        <v>0</v>
      </c>
      <c r="EX78" s="70">
        <f t="shared" si="132"/>
        <v>0</v>
      </c>
      <c r="EY78" s="74"/>
      <c r="EZ78" s="74"/>
      <c r="FA78" s="372">
        <v>23</v>
      </c>
      <c r="FB78" s="373">
        <v>0</v>
      </c>
      <c r="FC78" s="106">
        <v>24</v>
      </c>
      <c r="FD78" s="261">
        <v>0</v>
      </c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3"/>
        <v>0</v>
      </c>
      <c r="FR78" s="74">
        <f t="shared" si="134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5"/>
        <v>0</v>
      </c>
      <c r="GH78" s="74">
        <f t="shared" si="136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8"/>
        <v>0</v>
      </c>
      <c r="HJ78" s="70">
        <f t="shared" si="109"/>
        <v>0</v>
      </c>
      <c r="HK78" s="74"/>
      <c r="HL78" s="74"/>
      <c r="HM78" s="74"/>
      <c r="HN78" s="272"/>
      <c r="HO78" s="74">
        <f t="shared" si="137"/>
        <v>0</v>
      </c>
      <c r="HP78" s="74">
        <f t="shared" si="138"/>
        <v>0</v>
      </c>
      <c r="HQ78" s="290">
        <v>400</v>
      </c>
      <c r="HR78" s="67"/>
      <c r="HS78" s="290"/>
      <c r="HT78" s="74"/>
      <c r="HU78" s="74">
        <f t="shared" si="139"/>
        <v>400</v>
      </c>
      <c r="HV78" s="74">
        <f t="shared" si="140"/>
        <v>0</v>
      </c>
      <c r="HW78" s="74"/>
      <c r="HX78" s="74"/>
      <c r="HY78" s="366">
        <v>4.7</v>
      </c>
      <c r="HZ78" s="366">
        <v>1.175</v>
      </c>
      <c r="IA78" s="89"/>
      <c r="IB78" s="87"/>
      <c r="IC78" s="172">
        <v>10</v>
      </c>
      <c r="ID78" s="263">
        <v>2.5</v>
      </c>
      <c r="IE78" s="184"/>
      <c r="IF78" s="184"/>
      <c r="IG78" s="74">
        <f t="shared" si="141"/>
        <v>14.7</v>
      </c>
      <c r="IH78" s="74">
        <f t="shared" si="142"/>
        <v>3.6749999999999998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0"/>
        <v>0</v>
      </c>
      <c r="IV78" s="74">
        <f t="shared" si="111"/>
        <v>0</v>
      </c>
      <c r="IW78" s="74"/>
      <c r="IX78" s="74"/>
      <c r="IY78" s="67"/>
      <c r="IZ78" s="67"/>
      <c r="JA78" s="67"/>
      <c r="JB78" s="67"/>
      <c r="JC78" s="67"/>
      <c r="JD78" s="67"/>
      <c r="JE78" s="383">
        <v>10.31</v>
      </c>
      <c r="JF78" s="383">
        <v>0</v>
      </c>
      <c r="JG78" s="74">
        <f t="shared" si="143"/>
        <v>10.31</v>
      </c>
      <c r="JH78" s="74">
        <f t="shared" si="144"/>
        <v>0</v>
      </c>
      <c r="JI78" s="263"/>
      <c r="JJ78" s="263"/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5"/>
        <v>53.886300000000006</v>
      </c>
      <c r="JX78" s="74">
        <f t="shared" si="146"/>
        <v>11</v>
      </c>
      <c r="JY78" s="74"/>
      <c r="JZ78" s="74"/>
      <c r="KA78" s="67"/>
      <c r="KB78" s="67"/>
      <c r="KC78" s="74">
        <f t="shared" si="147"/>
        <v>0</v>
      </c>
      <c r="KD78" s="74">
        <f t="shared" si="148"/>
        <v>0</v>
      </c>
      <c r="KE78" s="70"/>
      <c r="KF78" s="70"/>
      <c r="KG78" s="70"/>
      <c r="KH78" s="70"/>
      <c r="KI78" s="70">
        <f t="shared" si="112"/>
        <v>0</v>
      </c>
      <c r="KJ78" s="70">
        <f t="shared" si="113"/>
        <v>0</v>
      </c>
      <c r="KK78" s="70"/>
      <c r="KL78" s="70"/>
      <c r="KM78" s="70"/>
      <c r="KN78" s="70"/>
      <c r="KO78" s="70">
        <f t="shared" si="149"/>
        <v>0</v>
      </c>
      <c r="KP78" s="70">
        <f t="shared" si="149"/>
        <v>0</v>
      </c>
      <c r="KQ78" s="260"/>
      <c r="KR78" s="70"/>
      <c r="KS78" s="70"/>
      <c r="KT78" s="70"/>
      <c r="KU78" s="114">
        <f t="shared" si="150"/>
        <v>0</v>
      </c>
      <c r="KV78" s="114">
        <f t="shared" si="151"/>
        <v>0</v>
      </c>
      <c r="KW78" s="70"/>
      <c r="KX78" s="70"/>
      <c r="KY78" s="70">
        <f t="shared" si="152"/>
        <v>0</v>
      </c>
      <c r="KZ78" s="70">
        <f t="shared" si="153"/>
        <v>0</v>
      </c>
      <c r="LA78" s="70"/>
      <c r="LB78" s="70"/>
      <c r="LC78" s="70"/>
      <c r="LD78" s="70"/>
      <c r="LE78" s="70">
        <f t="shared" si="154"/>
        <v>0</v>
      </c>
      <c r="LF78" s="70">
        <f t="shared" si="155"/>
        <v>0</v>
      </c>
      <c r="LG78" s="70"/>
      <c r="LH78" s="70"/>
      <c r="LI78" s="70">
        <f t="shared" si="156"/>
        <v>0</v>
      </c>
      <c r="LJ78" s="70">
        <f t="shared" si="157"/>
        <v>0</v>
      </c>
      <c r="LK78" s="67">
        <v>24.2</v>
      </c>
      <c r="LL78" s="263">
        <v>0</v>
      </c>
      <c r="LM78" s="75">
        <v>24.02</v>
      </c>
      <c r="LN78" s="363">
        <v>0</v>
      </c>
      <c r="LO78" s="75">
        <v>6.5750000000000002</v>
      </c>
      <c r="LP78" s="365">
        <v>0</v>
      </c>
      <c r="LQ78" s="130"/>
      <c r="LR78" s="265"/>
      <c r="LS78" s="265"/>
      <c r="LT78" s="265"/>
      <c r="LU78" s="70">
        <f t="shared" si="158"/>
        <v>54.795000000000002</v>
      </c>
      <c r="LV78" s="70">
        <f t="shared" si="159"/>
        <v>0</v>
      </c>
      <c r="LW78" s="130"/>
      <c r="LX78" s="70"/>
      <c r="LY78" s="70"/>
      <c r="LZ78" s="70"/>
      <c r="MA78" s="70">
        <f t="shared" si="160"/>
        <v>0</v>
      </c>
      <c r="MB78" s="70">
        <f t="shared" si="161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2"/>
        <v>0</v>
      </c>
      <c r="ML78" s="70">
        <f t="shared" si="163"/>
        <v>0</v>
      </c>
      <c r="MM78" s="375">
        <v>2.1854399999999998</v>
      </c>
      <c r="MN78" s="375">
        <v>0</v>
      </c>
      <c r="MO78" s="375">
        <v>1.45696</v>
      </c>
      <c r="MP78" s="375">
        <v>0</v>
      </c>
      <c r="MQ78" s="70">
        <f t="shared" si="164"/>
        <v>3.6423999999999999</v>
      </c>
      <c r="MR78" s="70">
        <f t="shared" si="165"/>
        <v>0</v>
      </c>
      <c r="MS78" s="70">
        <v>13.6</v>
      </c>
      <c r="MT78" s="70">
        <v>4.7</v>
      </c>
      <c r="MU78" s="70">
        <f t="shared" si="166"/>
        <v>13.6</v>
      </c>
      <c r="MV78" s="70">
        <f t="shared" si="167"/>
        <v>4.7</v>
      </c>
      <c r="MW78" s="70"/>
      <c r="MX78" s="70"/>
      <c r="MY78" s="70">
        <f t="shared" si="168"/>
        <v>0</v>
      </c>
      <c r="MZ78" s="70">
        <f t="shared" si="169"/>
        <v>0</v>
      </c>
      <c r="NA78" s="296"/>
      <c r="NB78" s="330"/>
      <c r="NC78" s="70">
        <f t="shared" si="170"/>
        <v>0</v>
      </c>
      <c r="ND78" s="70">
        <f t="shared" si="171"/>
        <v>0</v>
      </c>
      <c r="NE78" s="172"/>
      <c r="NF78" s="172"/>
      <c r="NG78" s="172">
        <f t="shared" si="172"/>
        <v>0</v>
      </c>
      <c r="NH78" s="172">
        <f t="shared" si="173"/>
        <v>0</v>
      </c>
      <c r="NI78" s="172"/>
      <c r="NJ78" s="172"/>
      <c r="NK78" s="172">
        <f t="shared" si="174"/>
        <v>0</v>
      </c>
      <c r="NL78" s="172">
        <f t="shared" si="175"/>
        <v>0</v>
      </c>
      <c r="NM78" s="261"/>
      <c r="NN78" s="172"/>
      <c r="NO78" s="172">
        <f t="shared" si="176"/>
        <v>0</v>
      </c>
      <c r="NP78" s="172">
        <f t="shared" si="177"/>
        <v>0</v>
      </c>
      <c r="NQ78" s="172">
        <v>4.2699999999999996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8"/>
        <v>4.2699999999999996</v>
      </c>
      <c r="OD78" s="70">
        <f t="shared" si="179"/>
        <v>0</v>
      </c>
      <c r="OE78" s="70">
        <v>6.54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0"/>
        <v>6.54</v>
      </c>
      <c r="ON78" s="70">
        <f t="shared" si="181"/>
        <v>0</v>
      </c>
      <c r="OO78" s="384">
        <v>1.1100000000000001</v>
      </c>
      <c r="OP78" s="264"/>
      <c r="OQ78" s="384">
        <v>0.31</v>
      </c>
      <c r="OR78" s="264"/>
      <c r="OS78" s="384">
        <v>0.34</v>
      </c>
      <c r="OT78" s="264"/>
      <c r="OU78" s="172">
        <f t="shared" si="182"/>
        <v>1.7600000000000002</v>
      </c>
      <c r="OV78" s="172">
        <f t="shared" si="183"/>
        <v>0</v>
      </c>
      <c r="OW78" s="172"/>
      <c r="OX78" s="172"/>
      <c r="OY78" s="172">
        <f t="shared" si="114"/>
        <v>0</v>
      </c>
      <c r="OZ78" s="172">
        <f t="shared" si="115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1"/>
        <v>0</v>
      </c>
      <c r="J79" s="74">
        <f t="shared" si="102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6"/>
        <v>0</v>
      </c>
      <c r="X79" s="74">
        <f t="shared" si="117"/>
        <v>0</v>
      </c>
      <c r="Y79" s="74"/>
      <c r="Z79" s="74"/>
      <c r="AA79" s="71"/>
      <c r="AB79" s="67"/>
      <c r="AC79" s="74">
        <f t="shared" si="118"/>
        <v>0</v>
      </c>
      <c r="AD79" s="74">
        <f t="shared" si="119"/>
        <v>0</v>
      </c>
      <c r="AE79" s="67"/>
      <c r="AF79" s="67"/>
      <c r="AG79" s="67"/>
      <c r="AH79" s="67"/>
      <c r="AI79" s="114"/>
      <c r="AJ79" s="114"/>
      <c r="AK79" s="379">
        <v>115</v>
      </c>
      <c r="AL79" s="380">
        <v>34.5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3"/>
        <v>115</v>
      </c>
      <c r="AV79" s="70">
        <f t="shared" si="104"/>
        <v>34.5</v>
      </c>
      <c r="AW79" s="74"/>
      <c r="AX79" s="74"/>
      <c r="AY79" s="270"/>
      <c r="AZ79" s="74"/>
      <c r="BA79" s="74"/>
      <c r="BB79" s="74"/>
      <c r="BC79" s="74">
        <f t="shared" si="105"/>
        <v>0</v>
      </c>
      <c r="BD79" s="74">
        <f t="shared" si="106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0"/>
        <v>0</v>
      </c>
      <c r="BT79" s="74">
        <f t="shared" si="121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7"/>
        <v>0</v>
      </c>
      <c r="CD79" s="70">
        <f t="shared" si="107"/>
        <v>0</v>
      </c>
      <c r="CE79" s="70"/>
      <c r="CF79" s="70"/>
      <c r="CG79" s="106">
        <v>6.18</v>
      </c>
      <c r="CH79" s="259">
        <v>2</v>
      </c>
      <c r="CI79" s="290">
        <v>20.6</v>
      </c>
      <c r="CJ79" s="259">
        <v>6</v>
      </c>
      <c r="CK79" s="263">
        <v>6</v>
      </c>
      <c r="CL79" s="263">
        <v>2</v>
      </c>
      <c r="CM79" s="290">
        <v>14.42</v>
      </c>
      <c r="CN79" s="263">
        <v>4.5</v>
      </c>
      <c r="CO79" s="74">
        <f t="shared" si="122"/>
        <v>47.2</v>
      </c>
      <c r="CP79" s="74">
        <f t="shared" si="123"/>
        <v>14.5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4"/>
        <v>0</v>
      </c>
      <c r="DB79" s="70">
        <f t="shared" si="125"/>
        <v>0</v>
      </c>
      <c r="DC79" s="74"/>
      <c r="DD79" s="74"/>
      <c r="DE79" s="70"/>
      <c r="DF79" s="74"/>
      <c r="DG79" s="74"/>
      <c r="DH79" s="74"/>
      <c r="DI79" s="74">
        <f t="shared" si="126"/>
        <v>0</v>
      </c>
      <c r="DJ79" s="74">
        <f t="shared" si="127"/>
        <v>0</v>
      </c>
      <c r="DK79" s="361">
        <v>41.1</v>
      </c>
      <c r="DL79" s="361">
        <v>13.7</v>
      </c>
      <c r="DM79" s="344"/>
      <c r="DN79" s="344"/>
      <c r="DO79" s="361">
        <v>39.869999999999997</v>
      </c>
      <c r="DP79" s="361">
        <v>13.29</v>
      </c>
      <c r="DQ79" s="355"/>
      <c r="DR79" s="355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28"/>
        <v>0</v>
      </c>
      <c r="ED79" s="74">
        <f t="shared" si="128"/>
        <v>0</v>
      </c>
      <c r="EE79" s="70"/>
      <c r="EF79" s="70"/>
      <c r="EG79" s="71">
        <v>44.34</v>
      </c>
      <c r="EH79" s="376">
        <v>11.085000000000001</v>
      </c>
      <c r="EI79" s="87">
        <v>103.09</v>
      </c>
      <c r="EJ79" s="87">
        <v>25.772500000000001</v>
      </c>
      <c r="EK79" s="74">
        <v>128.87</v>
      </c>
      <c r="EL79" s="272">
        <v>32.217500000000001</v>
      </c>
      <c r="EM79" s="377">
        <v>103.09</v>
      </c>
      <c r="EN79" s="377">
        <v>25.772500000000001</v>
      </c>
      <c r="EO79" s="377">
        <v>51.55</v>
      </c>
      <c r="EP79" s="377">
        <v>12.887499999999999</v>
      </c>
      <c r="EQ79" s="74">
        <f t="shared" si="129"/>
        <v>430.94</v>
      </c>
      <c r="ER79" s="74">
        <f t="shared" si="130"/>
        <v>69.075000000000003</v>
      </c>
      <c r="ES79" s="172"/>
      <c r="ET79" s="172"/>
      <c r="EU79" s="273"/>
      <c r="EV79" s="273"/>
      <c r="EW79" s="70">
        <f t="shared" si="131"/>
        <v>0</v>
      </c>
      <c r="EX79" s="70">
        <f t="shared" si="132"/>
        <v>0</v>
      </c>
      <c r="EY79" s="74"/>
      <c r="EZ79" s="74"/>
      <c r="FA79" s="372">
        <v>23</v>
      </c>
      <c r="FB79" s="373">
        <v>0</v>
      </c>
      <c r="FC79" s="106">
        <v>24</v>
      </c>
      <c r="FD79" s="261">
        <v>0</v>
      </c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3"/>
        <v>0</v>
      </c>
      <c r="FR79" s="74">
        <f t="shared" si="134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5"/>
        <v>0</v>
      </c>
      <c r="GH79" s="74">
        <f t="shared" si="136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8"/>
        <v>0</v>
      </c>
      <c r="HJ79" s="70">
        <f t="shared" si="109"/>
        <v>0</v>
      </c>
      <c r="HK79" s="74"/>
      <c r="HL79" s="74"/>
      <c r="HM79" s="74"/>
      <c r="HN79" s="272"/>
      <c r="HO79" s="74">
        <f t="shared" si="137"/>
        <v>0</v>
      </c>
      <c r="HP79" s="74">
        <f t="shared" si="138"/>
        <v>0</v>
      </c>
      <c r="HQ79" s="290">
        <v>400</v>
      </c>
      <c r="HR79" s="67"/>
      <c r="HS79" s="290"/>
      <c r="HT79" s="74"/>
      <c r="HU79" s="74">
        <f t="shared" si="139"/>
        <v>400</v>
      </c>
      <c r="HV79" s="74">
        <f t="shared" si="140"/>
        <v>0</v>
      </c>
      <c r="HW79" s="74"/>
      <c r="HX79" s="74"/>
      <c r="HY79" s="366">
        <v>4.7</v>
      </c>
      <c r="HZ79" s="366">
        <v>1.175</v>
      </c>
      <c r="IA79" s="89"/>
      <c r="IB79" s="87"/>
      <c r="IC79" s="172">
        <v>10</v>
      </c>
      <c r="ID79" s="263">
        <v>2.5</v>
      </c>
      <c r="IE79" s="184"/>
      <c r="IF79" s="184"/>
      <c r="IG79" s="74">
        <f t="shared" si="141"/>
        <v>14.7</v>
      </c>
      <c r="IH79" s="74">
        <f t="shared" si="142"/>
        <v>3.6749999999999998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0"/>
        <v>0</v>
      </c>
      <c r="IV79" s="74">
        <f t="shared" si="111"/>
        <v>0</v>
      </c>
      <c r="IW79" s="74"/>
      <c r="IX79" s="74"/>
      <c r="IY79" s="67"/>
      <c r="IZ79" s="67"/>
      <c r="JA79" s="67"/>
      <c r="JB79" s="67"/>
      <c r="JC79" s="67"/>
      <c r="JD79" s="67"/>
      <c r="JE79" s="383">
        <v>10.31</v>
      </c>
      <c r="JF79" s="383">
        <v>0</v>
      </c>
      <c r="JG79" s="74">
        <f t="shared" si="143"/>
        <v>10.31</v>
      </c>
      <c r="JH79" s="74">
        <f t="shared" si="144"/>
        <v>0</v>
      </c>
      <c r="JI79" s="263"/>
      <c r="JJ79" s="263"/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5"/>
        <v>53.886300000000006</v>
      </c>
      <c r="JX79" s="74">
        <f t="shared" si="146"/>
        <v>11</v>
      </c>
      <c r="JY79" s="74"/>
      <c r="JZ79" s="74"/>
      <c r="KA79" s="67"/>
      <c r="KB79" s="67"/>
      <c r="KC79" s="74">
        <f t="shared" si="147"/>
        <v>0</v>
      </c>
      <c r="KD79" s="74">
        <f t="shared" si="148"/>
        <v>0</v>
      </c>
      <c r="KE79" s="70"/>
      <c r="KF79" s="70"/>
      <c r="KG79" s="70"/>
      <c r="KH79" s="70"/>
      <c r="KI79" s="70">
        <f t="shared" si="112"/>
        <v>0</v>
      </c>
      <c r="KJ79" s="70">
        <f t="shared" si="113"/>
        <v>0</v>
      </c>
      <c r="KK79" s="70"/>
      <c r="KL79" s="70"/>
      <c r="KM79" s="70"/>
      <c r="KN79" s="70"/>
      <c r="KO79" s="70">
        <f t="shared" si="149"/>
        <v>0</v>
      </c>
      <c r="KP79" s="70">
        <f t="shared" si="149"/>
        <v>0</v>
      </c>
      <c r="KQ79" s="260"/>
      <c r="KR79" s="70"/>
      <c r="KS79" s="70"/>
      <c r="KT79" s="70"/>
      <c r="KU79" s="114">
        <f t="shared" si="150"/>
        <v>0</v>
      </c>
      <c r="KV79" s="114">
        <f t="shared" si="151"/>
        <v>0</v>
      </c>
      <c r="KW79" s="70"/>
      <c r="KX79" s="70"/>
      <c r="KY79" s="70">
        <f t="shared" si="152"/>
        <v>0</v>
      </c>
      <c r="KZ79" s="70">
        <f t="shared" si="153"/>
        <v>0</v>
      </c>
      <c r="LA79" s="70"/>
      <c r="LB79" s="70"/>
      <c r="LC79" s="70"/>
      <c r="LD79" s="70"/>
      <c r="LE79" s="70">
        <f t="shared" si="154"/>
        <v>0</v>
      </c>
      <c r="LF79" s="70">
        <f t="shared" si="155"/>
        <v>0</v>
      </c>
      <c r="LG79" s="70"/>
      <c r="LH79" s="70"/>
      <c r="LI79" s="70">
        <f t="shared" si="156"/>
        <v>0</v>
      </c>
      <c r="LJ79" s="70">
        <f t="shared" si="157"/>
        <v>0</v>
      </c>
      <c r="LK79" s="67">
        <v>24.2</v>
      </c>
      <c r="LL79" s="263">
        <v>0</v>
      </c>
      <c r="LM79" s="75">
        <v>24.02</v>
      </c>
      <c r="LN79" s="363">
        <v>0</v>
      </c>
      <c r="LO79" s="75">
        <v>6.5750000000000002</v>
      </c>
      <c r="LP79" s="365">
        <v>0</v>
      </c>
      <c r="LQ79" s="130"/>
      <c r="LR79" s="265"/>
      <c r="LS79" s="265"/>
      <c r="LT79" s="265"/>
      <c r="LU79" s="70">
        <f t="shared" si="158"/>
        <v>54.795000000000002</v>
      </c>
      <c r="LV79" s="70">
        <f t="shared" si="159"/>
        <v>0</v>
      </c>
      <c r="LW79" s="130"/>
      <c r="LX79" s="70"/>
      <c r="LY79" s="70"/>
      <c r="LZ79" s="70"/>
      <c r="MA79" s="70">
        <f t="shared" si="160"/>
        <v>0</v>
      </c>
      <c r="MB79" s="70">
        <f t="shared" si="161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2"/>
        <v>0</v>
      </c>
      <c r="ML79" s="70">
        <f t="shared" si="163"/>
        <v>0</v>
      </c>
      <c r="MM79" s="375">
        <v>1.044268000000002</v>
      </c>
      <c r="MN79" s="375">
        <v>0</v>
      </c>
      <c r="MO79" s="375">
        <v>0.69617866666666806</v>
      </c>
      <c r="MP79" s="375">
        <v>0</v>
      </c>
      <c r="MQ79" s="70">
        <f t="shared" si="164"/>
        <v>1.74044666666667</v>
      </c>
      <c r="MR79" s="70">
        <f t="shared" si="165"/>
        <v>0</v>
      </c>
      <c r="MS79" s="70">
        <v>13.6</v>
      </c>
      <c r="MT79" s="70">
        <v>4.7</v>
      </c>
      <c r="MU79" s="70">
        <f t="shared" si="166"/>
        <v>13.6</v>
      </c>
      <c r="MV79" s="70">
        <f t="shared" si="167"/>
        <v>4.7</v>
      </c>
      <c r="MW79" s="70"/>
      <c r="MX79" s="70"/>
      <c r="MY79" s="70">
        <f t="shared" si="168"/>
        <v>0</v>
      </c>
      <c r="MZ79" s="70">
        <f t="shared" si="169"/>
        <v>0</v>
      </c>
      <c r="NA79" s="296"/>
      <c r="NB79" s="330"/>
      <c r="NC79" s="70">
        <f t="shared" si="170"/>
        <v>0</v>
      </c>
      <c r="ND79" s="70">
        <f t="shared" si="171"/>
        <v>0</v>
      </c>
      <c r="NE79" s="172"/>
      <c r="NF79" s="172"/>
      <c r="NG79" s="172">
        <f t="shared" si="172"/>
        <v>0</v>
      </c>
      <c r="NH79" s="172">
        <f t="shared" si="173"/>
        <v>0</v>
      </c>
      <c r="NI79" s="172"/>
      <c r="NJ79" s="172"/>
      <c r="NK79" s="172">
        <f t="shared" si="174"/>
        <v>0</v>
      </c>
      <c r="NL79" s="172">
        <f t="shared" si="175"/>
        <v>0</v>
      </c>
      <c r="NM79" s="261"/>
      <c r="NN79" s="172"/>
      <c r="NO79" s="172">
        <f t="shared" si="176"/>
        <v>0</v>
      </c>
      <c r="NP79" s="172">
        <f t="shared" si="177"/>
        <v>0</v>
      </c>
      <c r="NQ79" s="172">
        <v>2.82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8"/>
        <v>2.82</v>
      </c>
      <c r="OD79" s="70">
        <f t="shared" si="179"/>
        <v>0</v>
      </c>
      <c r="OE79" s="70">
        <v>4.1399999999999997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0"/>
        <v>4.1399999999999997</v>
      </c>
      <c r="ON79" s="70">
        <f t="shared" si="181"/>
        <v>0</v>
      </c>
      <c r="OO79" s="384">
        <v>0.54</v>
      </c>
      <c r="OP79" s="264"/>
      <c r="OQ79" s="384">
        <v>0.15</v>
      </c>
      <c r="OR79" s="264"/>
      <c r="OS79" s="384">
        <v>0.17</v>
      </c>
      <c r="OT79" s="264"/>
      <c r="OU79" s="172">
        <f t="shared" si="182"/>
        <v>0.8600000000000001</v>
      </c>
      <c r="OV79" s="172">
        <f t="shared" si="183"/>
        <v>0</v>
      </c>
      <c r="OW79" s="172"/>
      <c r="OX79" s="172"/>
      <c r="OY79" s="172">
        <f t="shared" si="114"/>
        <v>0</v>
      </c>
      <c r="OZ79" s="172">
        <f t="shared" si="115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1"/>
        <v>0</v>
      </c>
      <c r="J80" s="74">
        <f t="shared" si="102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6"/>
        <v>0</v>
      </c>
      <c r="X80" s="74">
        <f t="shared" si="117"/>
        <v>0</v>
      </c>
      <c r="Y80" s="74"/>
      <c r="Z80" s="74"/>
      <c r="AA80" s="71"/>
      <c r="AB80" s="67"/>
      <c r="AC80" s="74">
        <f t="shared" si="118"/>
        <v>0</v>
      </c>
      <c r="AD80" s="74">
        <f t="shared" si="119"/>
        <v>0</v>
      </c>
      <c r="AE80" s="67"/>
      <c r="AF80" s="67"/>
      <c r="AG80" s="67"/>
      <c r="AH80" s="67"/>
      <c r="AI80" s="114"/>
      <c r="AJ80" s="114"/>
      <c r="AK80" s="379">
        <v>115</v>
      </c>
      <c r="AL80" s="380">
        <v>34.5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3"/>
        <v>115</v>
      </c>
      <c r="AV80" s="70">
        <f t="shared" si="104"/>
        <v>34.5</v>
      </c>
      <c r="AW80" s="74"/>
      <c r="AX80" s="74"/>
      <c r="AY80" s="270"/>
      <c r="AZ80" s="74"/>
      <c r="BA80" s="74"/>
      <c r="BB80" s="74"/>
      <c r="BC80" s="74">
        <f t="shared" si="105"/>
        <v>0</v>
      </c>
      <c r="BD80" s="74">
        <f t="shared" si="106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0"/>
        <v>0</v>
      </c>
      <c r="BT80" s="74">
        <f t="shared" si="121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7"/>
        <v>0</v>
      </c>
      <c r="CD80" s="70">
        <f t="shared" si="107"/>
        <v>0</v>
      </c>
      <c r="CE80" s="70"/>
      <c r="CF80" s="70"/>
      <c r="CG80" s="106">
        <v>6.18</v>
      </c>
      <c r="CH80" s="259">
        <v>2</v>
      </c>
      <c r="CI80" s="290">
        <v>20.6</v>
      </c>
      <c r="CJ80" s="259">
        <v>6</v>
      </c>
      <c r="CK80" s="263">
        <v>6</v>
      </c>
      <c r="CL80" s="263">
        <v>2</v>
      </c>
      <c r="CM80" s="290">
        <v>14.42</v>
      </c>
      <c r="CN80" s="263">
        <v>4.5</v>
      </c>
      <c r="CO80" s="74">
        <f t="shared" si="122"/>
        <v>47.2</v>
      </c>
      <c r="CP80" s="74">
        <f t="shared" si="123"/>
        <v>14.5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4"/>
        <v>0</v>
      </c>
      <c r="DB80" s="70">
        <f t="shared" si="125"/>
        <v>0</v>
      </c>
      <c r="DC80" s="74"/>
      <c r="DD80" s="74"/>
      <c r="DE80" s="70"/>
      <c r="DF80" s="74"/>
      <c r="DG80" s="74"/>
      <c r="DH80" s="74"/>
      <c r="DI80" s="74">
        <f t="shared" si="126"/>
        <v>0</v>
      </c>
      <c r="DJ80" s="74">
        <f t="shared" si="127"/>
        <v>0</v>
      </c>
      <c r="DK80" s="361">
        <v>41.1</v>
      </c>
      <c r="DL80" s="361">
        <v>13.7</v>
      </c>
      <c r="DM80" s="344"/>
      <c r="DN80" s="344"/>
      <c r="DO80" s="361">
        <v>39.869999999999997</v>
      </c>
      <c r="DP80" s="361">
        <v>13.29</v>
      </c>
      <c r="DQ80" s="355"/>
      <c r="DR80" s="355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28"/>
        <v>0</v>
      </c>
      <c r="ED80" s="74">
        <f t="shared" si="128"/>
        <v>0</v>
      </c>
      <c r="EE80" s="70"/>
      <c r="EF80" s="70"/>
      <c r="EG80" s="71">
        <v>44.34</v>
      </c>
      <c r="EH80" s="376">
        <v>11.085000000000001</v>
      </c>
      <c r="EI80" s="87">
        <v>103.09</v>
      </c>
      <c r="EJ80" s="87">
        <v>25.772500000000001</v>
      </c>
      <c r="EK80" s="74">
        <v>128.87</v>
      </c>
      <c r="EL80" s="272">
        <v>32.217500000000001</v>
      </c>
      <c r="EM80" s="377">
        <v>103.09</v>
      </c>
      <c r="EN80" s="377">
        <v>25.772500000000001</v>
      </c>
      <c r="EO80" s="377">
        <v>51.55</v>
      </c>
      <c r="EP80" s="377">
        <v>12.887499999999999</v>
      </c>
      <c r="EQ80" s="74">
        <f t="shared" si="129"/>
        <v>430.94</v>
      </c>
      <c r="ER80" s="74">
        <f t="shared" si="130"/>
        <v>69.075000000000003</v>
      </c>
      <c r="ES80" s="172"/>
      <c r="ET80" s="172"/>
      <c r="EU80" s="273"/>
      <c r="EV80" s="273"/>
      <c r="EW80" s="70">
        <f t="shared" si="131"/>
        <v>0</v>
      </c>
      <c r="EX80" s="70">
        <f t="shared" si="132"/>
        <v>0</v>
      </c>
      <c r="EY80" s="74"/>
      <c r="EZ80" s="74"/>
      <c r="FA80" s="372">
        <v>23</v>
      </c>
      <c r="FB80" s="373">
        <v>0</v>
      </c>
      <c r="FC80" s="106">
        <v>24</v>
      </c>
      <c r="FD80" s="261">
        <v>0</v>
      </c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3"/>
        <v>0</v>
      </c>
      <c r="FR80" s="74">
        <f t="shared" si="134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5"/>
        <v>0</v>
      </c>
      <c r="GH80" s="74">
        <f t="shared" si="136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8"/>
        <v>0</v>
      </c>
      <c r="HJ80" s="70">
        <f t="shared" si="109"/>
        <v>0</v>
      </c>
      <c r="HK80" s="74"/>
      <c r="HL80" s="74"/>
      <c r="HM80" s="74"/>
      <c r="HN80" s="272"/>
      <c r="HO80" s="74">
        <f t="shared" si="137"/>
        <v>0</v>
      </c>
      <c r="HP80" s="74">
        <f t="shared" si="138"/>
        <v>0</v>
      </c>
      <c r="HQ80" s="290">
        <v>400</v>
      </c>
      <c r="HR80" s="67"/>
      <c r="HS80" s="290"/>
      <c r="HT80" s="74"/>
      <c r="HU80" s="74">
        <f t="shared" si="139"/>
        <v>400</v>
      </c>
      <c r="HV80" s="74">
        <f t="shared" si="140"/>
        <v>0</v>
      </c>
      <c r="HW80" s="74"/>
      <c r="HX80" s="74"/>
      <c r="HY80" s="366">
        <v>4.7</v>
      </c>
      <c r="HZ80" s="366">
        <v>1.175</v>
      </c>
      <c r="IA80" s="89"/>
      <c r="IB80" s="87"/>
      <c r="IC80" s="172">
        <v>10</v>
      </c>
      <c r="ID80" s="263">
        <v>2.5</v>
      </c>
      <c r="IE80" s="184"/>
      <c r="IF80" s="184"/>
      <c r="IG80" s="74">
        <f t="shared" si="141"/>
        <v>14.7</v>
      </c>
      <c r="IH80" s="74">
        <f t="shared" si="142"/>
        <v>3.6749999999999998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0"/>
        <v>0</v>
      </c>
      <c r="IV80" s="74">
        <f t="shared" si="111"/>
        <v>0</v>
      </c>
      <c r="IW80" s="74"/>
      <c r="IX80" s="74"/>
      <c r="IY80" s="67"/>
      <c r="IZ80" s="67"/>
      <c r="JA80" s="67"/>
      <c r="JB80" s="67"/>
      <c r="JC80" s="67"/>
      <c r="JD80" s="67"/>
      <c r="JE80" s="383">
        <v>10.31</v>
      </c>
      <c r="JF80" s="383">
        <v>0</v>
      </c>
      <c r="JG80" s="74">
        <f t="shared" si="143"/>
        <v>10.31</v>
      </c>
      <c r="JH80" s="74">
        <f t="shared" si="144"/>
        <v>0</v>
      </c>
      <c r="JI80" s="263"/>
      <c r="JJ80" s="263"/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5"/>
        <v>53.886300000000006</v>
      </c>
      <c r="JX80" s="74">
        <f t="shared" si="146"/>
        <v>11</v>
      </c>
      <c r="JY80" s="74"/>
      <c r="JZ80" s="74"/>
      <c r="KA80" s="67"/>
      <c r="KB80" s="67"/>
      <c r="KC80" s="74">
        <f t="shared" si="147"/>
        <v>0</v>
      </c>
      <c r="KD80" s="74">
        <f t="shared" si="148"/>
        <v>0</v>
      </c>
      <c r="KE80" s="70"/>
      <c r="KF80" s="70"/>
      <c r="KG80" s="70"/>
      <c r="KH80" s="70"/>
      <c r="KI80" s="70">
        <f t="shared" si="112"/>
        <v>0</v>
      </c>
      <c r="KJ80" s="70">
        <f t="shared" si="113"/>
        <v>0</v>
      </c>
      <c r="KK80" s="70"/>
      <c r="KL80" s="70"/>
      <c r="KM80" s="70"/>
      <c r="KN80" s="70"/>
      <c r="KO80" s="70">
        <f t="shared" si="149"/>
        <v>0</v>
      </c>
      <c r="KP80" s="70">
        <f t="shared" si="149"/>
        <v>0</v>
      </c>
      <c r="KQ80" s="260"/>
      <c r="KR80" s="70"/>
      <c r="KS80" s="70"/>
      <c r="KT80" s="70"/>
      <c r="KU80" s="114">
        <f t="shared" si="150"/>
        <v>0</v>
      </c>
      <c r="KV80" s="114">
        <f t="shared" si="151"/>
        <v>0</v>
      </c>
      <c r="KW80" s="70"/>
      <c r="KX80" s="70"/>
      <c r="KY80" s="70">
        <f t="shared" si="152"/>
        <v>0</v>
      </c>
      <c r="KZ80" s="70">
        <f t="shared" si="153"/>
        <v>0</v>
      </c>
      <c r="LA80" s="70"/>
      <c r="LB80" s="70"/>
      <c r="LC80" s="70"/>
      <c r="LD80" s="70"/>
      <c r="LE80" s="70">
        <f t="shared" si="154"/>
        <v>0</v>
      </c>
      <c r="LF80" s="70">
        <f t="shared" si="155"/>
        <v>0</v>
      </c>
      <c r="LG80" s="70"/>
      <c r="LH80" s="70"/>
      <c r="LI80" s="70">
        <f t="shared" si="156"/>
        <v>0</v>
      </c>
      <c r="LJ80" s="70">
        <f t="shared" si="157"/>
        <v>0</v>
      </c>
      <c r="LK80" s="67">
        <v>24.2</v>
      </c>
      <c r="LL80" s="263">
        <v>0</v>
      </c>
      <c r="LM80" s="75">
        <v>24.02</v>
      </c>
      <c r="LN80" s="363">
        <v>0</v>
      </c>
      <c r="LO80" s="75">
        <v>6.5750000000000002</v>
      </c>
      <c r="LP80" s="365">
        <v>0</v>
      </c>
      <c r="LQ80" s="130"/>
      <c r="LR80" s="265"/>
      <c r="LS80" s="265"/>
      <c r="LT80" s="265"/>
      <c r="LU80" s="70">
        <f t="shared" si="158"/>
        <v>54.795000000000002</v>
      </c>
      <c r="LV80" s="70">
        <f t="shared" si="159"/>
        <v>0</v>
      </c>
      <c r="LW80" s="130"/>
      <c r="LX80" s="70"/>
      <c r="LY80" s="70"/>
      <c r="LZ80" s="70"/>
      <c r="MA80" s="70">
        <f t="shared" si="160"/>
        <v>0</v>
      </c>
      <c r="MB80" s="70">
        <f t="shared" si="161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2"/>
        <v>0</v>
      </c>
      <c r="ML80" s="70">
        <f t="shared" si="163"/>
        <v>0</v>
      </c>
      <c r="MM80" s="375">
        <v>0.41794399999999982</v>
      </c>
      <c r="MN80" s="375">
        <v>0</v>
      </c>
      <c r="MO80" s="375">
        <v>0.27862933333333323</v>
      </c>
      <c r="MP80" s="375">
        <v>0</v>
      </c>
      <c r="MQ80" s="70">
        <f t="shared" si="164"/>
        <v>0.69657333333333304</v>
      </c>
      <c r="MR80" s="70">
        <f t="shared" si="165"/>
        <v>0</v>
      </c>
      <c r="MS80" s="70">
        <v>13.6</v>
      </c>
      <c r="MT80" s="70">
        <v>4.7</v>
      </c>
      <c r="MU80" s="70">
        <f t="shared" si="166"/>
        <v>13.6</v>
      </c>
      <c r="MV80" s="70">
        <f t="shared" si="167"/>
        <v>4.7</v>
      </c>
      <c r="MW80" s="70"/>
      <c r="MX80" s="70"/>
      <c r="MY80" s="70">
        <f t="shared" si="168"/>
        <v>0</v>
      </c>
      <c r="MZ80" s="70">
        <f t="shared" si="169"/>
        <v>0</v>
      </c>
      <c r="NA80" s="296"/>
      <c r="NB80" s="330"/>
      <c r="NC80" s="70">
        <f t="shared" si="170"/>
        <v>0</v>
      </c>
      <c r="ND80" s="70">
        <f t="shared" si="171"/>
        <v>0</v>
      </c>
      <c r="NE80" s="172"/>
      <c r="NF80" s="172"/>
      <c r="NG80" s="172">
        <f t="shared" si="172"/>
        <v>0</v>
      </c>
      <c r="NH80" s="172">
        <f t="shared" si="173"/>
        <v>0</v>
      </c>
      <c r="NI80" s="172"/>
      <c r="NJ80" s="172"/>
      <c r="NK80" s="172">
        <f t="shared" si="174"/>
        <v>0</v>
      </c>
      <c r="NL80" s="172">
        <f t="shared" si="175"/>
        <v>0</v>
      </c>
      <c r="NM80" s="261"/>
      <c r="NN80" s="172"/>
      <c r="NO80" s="172">
        <f t="shared" si="176"/>
        <v>0</v>
      </c>
      <c r="NP80" s="172">
        <f t="shared" si="177"/>
        <v>0</v>
      </c>
      <c r="NQ80" s="172">
        <v>1.58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8"/>
        <v>1.58</v>
      </c>
      <c r="OD80" s="70">
        <f t="shared" si="179"/>
        <v>0</v>
      </c>
      <c r="OE80" s="70">
        <v>2.2799999999999998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0"/>
        <v>2.2799999999999998</v>
      </c>
      <c r="ON80" s="70">
        <f t="shared" si="181"/>
        <v>0</v>
      </c>
      <c r="OO80" s="384">
        <v>0.13</v>
      </c>
      <c r="OP80" s="264"/>
      <c r="OQ80" s="384">
        <v>0.04</v>
      </c>
      <c r="OR80" s="264"/>
      <c r="OS80" s="384">
        <v>0.04</v>
      </c>
      <c r="OT80" s="264"/>
      <c r="OU80" s="172">
        <f t="shared" si="182"/>
        <v>0.21000000000000002</v>
      </c>
      <c r="OV80" s="172">
        <f t="shared" si="183"/>
        <v>0</v>
      </c>
      <c r="OW80" s="172"/>
      <c r="OX80" s="172"/>
      <c r="OY80" s="172">
        <f t="shared" si="114"/>
        <v>0</v>
      </c>
      <c r="OZ80" s="172">
        <f t="shared" si="115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1"/>
        <v>0</v>
      </c>
      <c r="J81" s="74">
        <f t="shared" si="102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6"/>
        <v>0</v>
      </c>
      <c r="X81" s="74">
        <f t="shared" si="117"/>
        <v>0</v>
      </c>
      <c r="Y81" s="74"/>
      <c r="Z81" s="74"/>
      <c r="AA81" s="71"/>
      <c r="AB81" s="67"/>
      <c r="AC81" s="74">
        <f t="shared" si="118"/>
        <v>0</v>
      </c>
      <c r="AD81" s="74">
        <f t="shared" si="119"/>
        <v>0</v>
      </c>
      <c r="AE81" s="67"/>
      <c r="AF81" s="67"/>
      <c r="AG81" s="67"/>
      <c r="AH81" s="67"/>
      <c r="AI81" s="114"/>
      <c r="AJ81" s="114"/>
      <c r="AK81" s="379">
        <v>115</v>
      </c>
      <c r="AL81" s="380">
        <v>34.5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3"/>
        <v>115</v>
      </c>
      <c r="AV81" s="70">
        <f t="shared" si="104"/>
        <v>34.5</v>
      </c>
      <c r="AW81" s="74"/>
      <c r="AX81" s="74"/>
      <c r="AY81" s="270"/>
      <c r="AZ81" s="74"/>
      <c r="BA81" s="74"/>
      <c r="BB81" s="74"/>
      <c r="BC81" s="74">
        <f t="shared" si="105"/>
        <v>0</v>
      </c>
      <c r="BD81" s="74">
        <f t="shared" si="106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0"/>
        <v>0</v>
      </c>
      <c r="BT81" s="74">
        <f t="shared" si="121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7"/>
        <v>0</v>
      </c>
      <c r="CD81" s="70">
        <f t="shared" si="107"/>
        <v>0</v>
      </c>
      <c r="CE81" s="70"/>
      <c r="CF81" s="70"/>
      <c r="CG81" s="106">
        <v>6.18</v>
      </c>
      <c r="CH81" s="259">
        <v>2</v>
      </c>
      <c r="CI81" s="290">
        <v>20.6</v>
      </c>
      <c r="CJ81" s="259">
        <v>6</v>
      </c>
      <c r="CK81" s="263">
        <v>6</v>
      </c>
      <c r="CL81" s="263">
        <v>2</v>
      </c>
      <c r="CM81" s="290">
        <v>14.42</v>
      </c>
      <c r="CN81" s="263">
        <v>4.5</v>
      </c>
      <c r="CO81" s="74">
        <f t="shared" si="122"/>
        <v>47.2</v>
      </c>
      <c r="CP81" s="74">
        <f t="shared" si="123"/>
        <v>14.5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4"/>
        <v>0</v>
      </c>
      <c r="DB81" s="70">
        <f t="shared" si="125"/>
        <v>0</v>
      </c>
      <c r="DC81" s="74"/>
      <c r="DD81" s="74"/>
      <c r="DE81" s="70"/>
      <c r="DF81" s="74"/>
      <c r="DG81" s="74"/>
      <c r="DH81" s="74"/>
      <c r="DI81" s="74">
        <f t="shared" si="126"/>
        <v>0</v>
      </c>
      <c r="DJ81" s="74">
        <f t="shared" si="127"/>
        <v>0</v>
      </c>
      <c r="DK81" s="361">
        <v>41.1</v>
      </c>
      <c r="DL81" s="361">
        <v>13.7</v>
      </c>
      <c r="DM81" s="344"/>
      <c r="DN81" s="344"/>
      <c r="DO81" s="361">
        <v>39.869999999999997</v>
      </c>
      <c r="DP81" s="361">
        <v>13.29</v>
      </c>
      <c r="DQ81" s="355"/>
      <c r="DR81" s="355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28"/>
        <v>0</v>
      </c>
      <c r="ED81" s="74">
        <f t="shared" si="128"/>
        <v>0</v>
      </c>
      <c r="EE81" s="70"/>
      <c r="EF81" s="70"/>
      <c r="EG81" s="71">
        <v>44.34</v>
      </c>
      <c r="EH81" s="376">
        <v>11.085000000000001</v>
      </c>
      <c r="EI81" s="87">
        <v>103.09</v>
      </c>
      <c r="EJ81" s="87">
        <v>25.772500000000001</v>
      </c>
      <c r="EK81" s="74">
        <v>128.87</v>
      </c>
      <c r="EL81" s="272">
        <v>32.217500000000001</v>
      </c>
      <c r="EM81" s="377">
        <v>103.09</v>
      </c>
      <c r="EN81" s="377">
        <v>25.772500000000001</v>
      </c>
      <c r="EO81" s="377">
        <v>51.55</v>
      </c>
      <c r="EP81" s="377">
        <v>12.887499999999999</v>
      </c>
      <c r="EQ81" s="74">
        <f t="shared" si="129"/>
        <v>430.94</v>
      </c>
      <c r="ER81" s="74">
        <f t="shared" si="130"/>
        <v>69.075000000000003</v>
      </c>
      <c r="ES81" s="172"/>
      <c r="ET81" s="172"/>
      <c r="EU81" s="273"/>
      <c r="EV81" s="273"/>
      <c r="EW81" s="70">
        <f t="shared" si="131"/>
        <v>0</v>
      </c>
      <c r="EX81" s="70">
        <f t="shared" si="132"/>
        <v>0</v>
      </c>
      <c r="EY81" s="74"/>
      <c r="EZ81" s="74"/>
      <c r="FA81" s="372">
        <v>23</v>
      </c>
      <c r="FB81" s="373">
        <v>0</v>
      </c>
      <c r="FC81" s="106">
        <v>24</v>
      </c>
      <c r="FD81" s="261">
        <v>0</v>
      </c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3"/>
        <v>0</v>
      </c>
      <c r="FR81" s="74">
        <f t="shared" si="134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5"/>
        <v>0</v>
      </c>
      <c r="GH81" s="74">
        <f t="shared" si="136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8"/>
        <v>0</v>
      </c>
      <c r="HJ81" s="70">
        <f t="shared" si="109"/>
        <v>0</v>
      </c>
      <c r="HK81" s="74"/>
      <c r="HL81" s="74"/>
      <c r="HM81" s="74"/>
      <c r="HN81" s="272"/>
      <c r="HO81" s="74">
        <f t="shared" si="137"/>
        <v>0</v>
      </c>
      <c r="HP81" s="74">
        <f t="shared" si="138"/>
        <v>0</v>
      </c>
      <c r="HQ81" s="290">
        <v>400</v>
      </c>
      <c r="HR81" s="67"/>
      <c r="HS81" s="290"/>
      <c r="HT81" s="74"/>
      <c r="HU81" s="74">
        <f t="shared" si="139"/>
        <v>400</v>
      </c>
      <c r="HV81" s="74">
        <f t="shared" si="140"/>
        <v>0</v>
      </c>
      <c r="HW81" s="74"/>
      <c r="HX81" s="74"/>
      <c r="HY81" s="366">
        <v>4.7</v>
      </c>
      <c r="HZ81" s="366">
        <v>1.175</v>
      </c>
      <c r="IA81" s="89"/>
      <c r="IB81" s="87"/>
      <c r="IC81" s="172">
        <v>10</v>
      </c>
      <c r="ID81" s="263">
        <v>2.5</v>
      </c>
      <c r="IE81" s="184"/>
      <c r="IF81" s="184"/>
      <c r="IG81" s="74">
        <f t="shared" si="141"/>
        <v>14.7</v>
      </c>
      <c r="IH81" s="74">
        <f t="shared" si="142"/>
        <v>3.6749999999999998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0"/>
        <v>0</v>
      </c>
      <c r="IV81" s="74">
        <f t="shared" si="111"/>
        <v>0</v>
      </c>
      <c r="IW81" s="74"/>
      <c r="IX81" s="74"/>
      <c r="IY81" s="67"/>
      <c r="IZ81" s="67"/>
      <c r="JA81" s="67"/>
      <c r="JB81" s="67"/>
      <c r="JC81" s="67"/>
      <c r="JD81" s="67"/>
      <c r="JE81" s="383">
        <v>10.31</v>
      </c>
      <c r="JF81" s="383">
        <v>0</v>
      </c>
      <c r="JG81" s="74">
        <f t="shared" si="143"/>
        <v>10.31</v>
      </c>
      <c r="JH81" s="74">
        <f t="shared" si="144"/>
        <v>0</v>
      </c>
      <c r="JI81" s="263"/>
      <c r="JJ81" s="263"/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5"/>
        <v>53.886300000000006</v>
      </c>
      <c r="JX81" s="74">
        <f t="shared" si="146"/>
        <v>11</v>
      </c>
      <c r="JY81" s="74"/>
      <c r="JZ81" s="74"/>
      <c r="KA81" s="67"/>
      <c r="KB81" s="67"/>
      <c r="KC81" s="74">
        <f t="shared" si="147"/>
        <v>0</v>
      </c>
      <c r="KD81" s="74">
        <f t="shared" si="148"/>
        <v>0</v>
      </c>
      <c r="KE81" s="70"/>
      <c r="KF81" s="70"/>
      <c r="KG81" s="70"/>
      <c r="KH81" s="70"/>
      <c r="KI81" s="70">
        <f t="shared" si="112"/>
        <v>0</v>
      </c>
      <c r="KJ81" s="70">
        <f t="shared" si="113"/>
        <v>0</v>
      </c>
      <c r="KK81" s="70"/>
      <c r="KL81" s="70"/>
      <c r="KM81" s="70"/>
      <c r="KN81" s="70"/>
      <c r="KO81" s="70">
        <f t="shared" si="149"/>
        <v>0</v>
      </c>
      <c r="KP81" s="70">
        <f t="shared" si="149"/>
        <v>0</v>
      </c>
      <c r="KQ81" s="260"/>
      <c r="KR81" s="70"/>
      <c r="KS81" s="70"/>
      <c r="KT81" s="70"/>
      <c r="KU81" s="114">
        <f t="shared" si="150"/>
        <v>0</v>
      </c>
      <c r="KV81" s="114">
        <f t="shared" si="151"/>
        <v>0</v>
      </c>
      <c r="KW81" s="70"/>
      <c r="KX81" s="70"/>
      <c r="KY81" s="70">
        <f t="shared" si="152"/>
        <v>0</v>
      </c>
      <c r="KZ81" s="70">
        <f t="shared" si="153"/>
        <v>0</v>
      </c>
      <c r="LA81" s="70"/>
      <c r="LB81" s="70"/>
      <c r="LC81" s="70"/>
      <c r="LD81" s="70"/>
      <c r="LE81" s="70">
        <f t="shared" si="154"/>
        <v>0</v>
      </c>
      <c r="LF81" s="70">
        <f t="shared" si="155"/>
        <v>0</v>
      </c>
      <c r="LG81" s="70"/>
      <c r="LH81" s="70"/>
      <c r="LI81" s="70">
        <f t="shared" si="156"/>
        <v>0</v>
      </c>
      <c r="LJ81" s="70">
        <f t="shared" si="157"/>
        <v>0</v>
      </c>
      <c r="LK81" s="67">
        <v>24.2</v>
      </c>
      <c r="LL81" s="263">
        <v>0</v>
      </c>
      <c r="LM81" s="75">
        <v>24.02</v>
      </c>
      <c r="LN81" s="363">
        <v>0</v>
      </c>
      <c r="LO81" s="75">
        <v>6.5750000000000002</v>
      </c>
      <c r="LP81" s="365">
        <v>0</v>
      </c>
      <c r="LQ81" s="130"/>
      <c r="LR81" s="265"/>
      <c r="LS81" s="265"/>
      <c r="LT81" s="265"/>
      <c r="LU81" s="70">
        <f t="shared" si="158"/>
        <v>54.795000000000002</v>
      </c>
      <c r="LV81" s="70">
        <f t="shared" si="159"/>
        <v>0</v>
      </c>
      <c r="LW81" s="130"/>
      <c r="LX81" s="70"/>
      <c r="LY81" s="70"/>
      <c r="LZ81" s="70"/>
      <c r="MA81" s="70">
        <f t="shared" si="160"/>
        <v>0</v>
      </c>
      <c r="MB81" s="70">
        <f t="shared" si="161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2"/>
        <v>0</v>
      </c>
      <c r="ML81" s="70">
        <f t="shared" si="163"/>
        <v>0</v>
      </c>
      <c r="MM81" s="375">
        <v>0.06</v>
      </c>
      <c r="MN81" s="375">
        <v>0</v>
      </c>
      <c r="MO81" s="375">
        <v>4.0000000000000008E-2</v>
      </c>
      <c r="MP81" s="375">
        <v>0</v>
      </c>
      <c r="MQ81" s="70">
        <f t="shared" si="164"/>
        <v>0.1</v>
      </c>
      <c r="MR81" s="70">
        <f t="shared" si="165"/>
        <v>0</v>
      </c>
      <c r="MS81" s="70">
        <v>13.6</v>
      </c>
      <c r="MT81" s="70">
        <v>4.7</v>
      </c>
      <c r="MU81" s="70">
        <f t="shared" si="166"/>
        <v>13.6</v>
      </c>
      <c r="MV81" s="70">
        <f t="shared" si="167"/>
        <v>4.7</v>
      </c>
      <c r="MW81" s="70"/>
      <c r="MX81" s="70"/>
      <c r="MY81" s="70">
        <f t="shared" si="168"/>
        <v>0</v>
      </c>
      <c r="MZ81" s="70">
        <f t="shared" si="169"/>
        <v>0</v>
      </c>
      <c r="NA81" s="296"/>
      <c r="NB81" s="330"/>
      <c r="NC81" s="70">
        <f t="shared" si="170"/>
        <v>0</v>
      </c>
      <c r="ND81" s="70">
        <f t="shared" si="171"/>
        <v>0</v>
      </c>
      <c r="NE81" s="172"/>
      <c r="NF81" s="172"/>
      <c r="NG81" s="172">
        <f t="shared" si="172"/>
        <v>0</v>
      </c>
      <c r="NH81" s="172">
        <f t="shared" si="173"/>
        <v>0</v>
      </c>
      <c r="NI81" s="172"/>
      <c r="NJ81" s="172"/>
      <c r="NK81" s="172">
        <f t="shared" si="174"/>
        <v>0</v>
      </c>
      <c r="NL81" s="172">
        <f t="shared" si="175"/>
        <v>0</v>
      </c>
      <c r="NM81" s="261"/>
      <c r="NN81" s="172"/>
      <c r="NO81" s="172">
        <f t="shared" si="176"/>
        <v>0</v>
      </c>
      <c r="NP81" s="172">
        <f t="shared" si="177"/>
        <v>0</v>
      </c>
      <c r="NQ81" s="172">
        <v>0.68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8"/>
        <v>0.68</v>
      </c>
      <c r="OD81" s="70">
        <f t="shared" si="179"/>
        <v>0</v>
      </c>
      <c r="OE81" s="70">
        <v>0.91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0"/>
        <v>0.91</v>
      </c>
      <c r="ON81" s="70">
        <f t="shared" si="181"/>
        <v>0</v>
      </c>
      <c r="OO81" s="384">
        <v>0</v>
      </c>
      <c r="OP81" s="264"/>
      <c r="OQ81" s="384">
        <v>0</v>
      </c>
      <c r="OR81" s="264"/>
      <c r="OS81" s="384">
        <v>0</v>
      </c>
      <c r="OT81" s="264"/>
      <c r="OU81" s="172">
        <f t="shared" si="182"/>
        <v>0</v>
      </c>
      <c r="OV81" s="172">
        <f t="shared" si="183"/>
        <v>0</v>
      </c>
      <c r="OW81" s="172"/>
      <c r="OX81" s="172"/>
      <c r="OY81" s="172">
        <f t="shared" si="114"/>
        <v>0</v>
      </c>
      <c r="OZ81" s="172">
        <f t="shared" si="115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1"/>
        <v>0</v>
      </c>
      <c r="J82" s="74">
        <f t="shared" si="102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6"/>
        <v>0</v>
      </c>
      <c r="X82" s="74">
        <f t="shared" si="117"/>
        <v>0</v>
      </c>
      <c r="Y82" s="74"/>
      <c r="Z82" s="74"/>
      <c r="AA82" s="71"/>
      <c r="AB82" s="67"/>
      <c r="AC82" s="74">
        <f t="shared" si="118"/>
        <v>0</v>
      </c>
      <c r="AD82" s="74">
        <f t="shared" si="119"/>
        <v>0</v>
      </c>
      <c r="AE82" s="67"/>
      <c r="AF82" s="67"/>
      <c r="AG82" s="67"/>
      <c r="AH82" s="67"/>
      <c r="AI82" s="114"/>
      <c r="AJ82" s="114"/>
      <c r="AK82" s="379">
        <v>115</v>
      </c>
      <c r="AL82" s="380">
        <v>34.5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3"/>
        <v>115</v>
      </c>
      <c r="AV82" s="70">
        <f t="shared" si="104"/>
        <v>34.5</v>
      </c>
      <c r="AW82" s="74"/>
      <c r="AX82" s="74"/>
      <c r="AY82" s="270"/>
      <c r="AZ82" s="74"/>
      <c r="BA82" s="74"/>
      <c r="BB82" s="74"/>
      <c r="BC82" s="74">
        <f t="shared" si="105"/>
        <v>0</v>
      </c>
      <c r="BD82" s="74">
        <f t="shared" si="106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0"/>
        <v>0</v>
      </c>
      <c r="BT82" s="74">
        <f t="shared" si="121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7"/>
        <v>0</v>
      </c>
      <c r="CD82" s="70">
        <f t="shared" si="107"/>
        <v>0</v>
      </c>
      <c r="CE82" s="70"/>
      <c r="CF82" s="70"/>
      <c r="CG82" s="106">
        <v>6.18</v>
      </c>
      <c r="CH82" s="259">
        <v>2</v>
      </c>
      <c r="CI82" s="290">
        <v>20.6</v>
      </c>
      <c r="CJ82" s="259">
        <v>6</v>
      </c>
      <c r="CK82" s="263">
        <v>6</v>
      </c>
      <c r="CL82" s="263">
        <v>2</v>
      </c>
      <c r="CM82" s="290">
        <v>14.42</v>
      </c>
      <c r="CN82" s="263">
        <v>4.5</v>
      </c>
      <c r="CO82" s="74">
        <f t="shared" si="122"/>
        <v>47.2</v>
      </c>
      <c r="CP82" s="74">
        <f t="shared" si="123"/>
        <v>14.5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4"/>
        <v>0</v>
      </c>
      <c r="DB82" s="70">
        <f t="shared" si="125"/>
        <v>0</v>
      </c>
      <c r="DC82" s="74"/>
      <c r="DD82" s="74"/>
      <c r="DE82" s="70"/>
      <c r="DF82" s="74"/>
      <c r="DG82" s="74"/>
      <c r="DH82" s="74"/>
      <c r="DI82" s="74">
        <f t="shared" si="126"/>
        <v>0</v>
      </c>
      <c r="DJ82" s="74">
        <f t="shared" si="127"/>
        <v>0</v>
      </c>
      <c r="DK82" s="361">
        <v>41.1</v>
      </c>
      <c r="DL82" s="361">
        <v>13.7</v>
      </c>
      <c r="DM82" s="344"/>
      <c r="DN82" s="344"/>
      <c r="DO82" s="361">
        <v>39.869999999999997</v>
      </c>
      <c r="DP82" s="361">
        <v>13.29</v>
      </c>
      <c r="DQ82" s="355"/>
      <c r="DR82" s="355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28"/>
        <v>0</v>
      </c>
      <c r="ED82" s="74">
        <f t="shared" si="128"/>
        <v>0</v>
      </c>
      <c r="EE82" s="70"/>
      <c r="EF82" s="70"/>
      <c r="EG82" s="71">
        <v>44.34</v>
      </c>
      <c r="EH82" s="376">
        <v>11.085000000000001</v>
      </c>
      <c r="EI82" s="87">
        <v>103.09</v>
      </c>
      <c r="EJ82" s="87">
        <v>25.772500000000001</v>
      </c>
      <c r="EK82" s="74">
        <v>128.87</v>
      </c>
      <c r="EL82" s="272">
        <v>32.217500000000001</v>
      </c>
      <c r="EM82" s="377">
        <v>103.09</v>
      </c>
      <c r="EN82" s="377">
        <v>25.772500000000001</v>
      </c>
      <c r="EO82" s="377">
        <v>51.55</v>
      </c>
      <c r="EP82" s="377">
        <v>12.887499999999999</v>
      </c>
      <c r="EQ82" s="74">
        <f t="shared" si="129"/>
        <v>430.94</v>
      </c>
      <c r="ER82" s="74">
        <f t="shared" si="130"/>
        <v>69.075000000000003</v>
      </c>
      <c r="ES82" s="172"/>
      <c r="ET82" s="172"/>
      <c r="EU82" s="273"/>
      <c r="EV82" s="273"/>
      <c r="EW82" s="70">
        <f t="shared" si="131"/>
        <v>0</v>
      </c>
      <c r="EX82" s="70">
        <f t="shared" si="132"/>
        <v>0</v>
      </c>
      <c r="EY82" s="74"/>
      <c r="EZ82" s="74"/>
      <c r="FA82" s="372">
        <v>23</v>
      </c>
      <c r="FB82" s="373">
        <v>0</v>
      </c>
      <c r="FC82" s="106">
        <v>24</v>
      </c>
      <c r="FD82" s="261">
        <v>0</v>
      </c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3"/>
        <v>0</v>
      </c>
      <c r="FR82" s="74">
        <f t="shared" si="134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5"/>
        <v>0</v>
      </c>
      <c r="GH82" s="74">
        <f t="shared" si="136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8"/>
        <v>0</v>
      </c>
      <c r="HJ82" s="70">
        <f t="shared" si="109"/>
        <v>0</v>
      </c>
      <c r="HK82" s="74"/>
      <c r="HL82" s="74"/>
      <c r="HM82" s="74"/>
      <c r="HN82" s="272"/>
      <c r="HO82" s="74">
        <f t="shared" si="137"/>
        <v>0</v>
      </c>
      <c r="HP82" s="74">
        <f t="shared" si="138"/>
        <v>0</v>
      </c>
      <c r="HQ82" s="290">
        <v>430</v>
      </c>
      <c r="HR82" s="67"/>
      <c r="HS82" s="290"/>
      <c r="HT82" s="74"/>
      <c r="HU82" s="74">
        <f t="shared" si="139"/>
        <v>430</v>
      </c>
      <c r="HV82" s="74">
        <f t="shared" si="140"/>
        <v>0</v>
      </c>
      <c r="HW82" s="74"/>
      <c r="HX82" s="74"/>
      <c r="HY82" s="366">
        <v>4.7</v>
      </c>
      <c r="HZ82" s="366">
        <v>1.175</v>
      </c>
      <c r="IA82" s="89"/>
      <c r="IB82" s="87"/>
      <c r="IC82" s="172">
        <v>10</v>
      </c>
      <c r="ID82" s="263">
        <v>2.5</v>
      </c>
      <c r="IE82" s="184"/>
      <c r="IF82" s="184"/>
      <c r="IG82" s="74">
        <f t="shared" si="141"/>
        <v>14.7</v>
      </c>
      <c r="IH82" s="74">
        <f t="shared" si="142"/>
        <v>3.6749999999999998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0"/>
        <v>0</v>
      </c>
      <c r="IV82" s="74">
        <f t="shared" si="111"/>
        <v>0</v>
      </c>
      <c r="IW82" s="74"/>
      <c r="IX82" s="74"/>
      <c r="IY82" s="67"/>
      <c r="IZ82" s="67"/>
      <c r="JA82" s="67"/>
      <c r="JB82" s="67"/>
      <c r="JC82" s="67"/>
      <c r="JD82" s="67"/>
      <c r="JE82" s="383">
        <v>10.31</v>
      </c>
      <c r="JF82" s="383">
        <v>0</v>
      </c>
      <c r="JG82" s="74">
        <f t="shared" si="143"/>
        <v>10.31</v>
      </c>
      <c r="JH82" s="74">
        <f t="shared" si="144"/>
        <v>0</v>
      </c>
      <c r="JI82" s="263"/>
      <c r="JJ82" s="263"/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5"/>
        <v>53.886300000000006</v>
      </c>
      <c r="JX82" s="74">
        <f t="shared" si="146"/>
        <v>11</v>
      </c>
      <c r="JY82" s="74"/>
      <c r="JZ82" s="74"/>
      <c r="KA82" s="67"/>
      <c r="KB82" s="67"/>
      <c r="KC82" s="74">
        <f t="shared" si="147"/>
        <v>0</v>
      </c>
      <c r="KD82" s="74">
        <f t="shared" si="148"/>
        <v>0</v>
      </c>
      <c r="KE82" s="70"/>
      <c r="KF82" s="70"/>
      <c r="KG82" s="70"/>
      <c r="KH82" s="70"/>
      <c r="KI82" s="70">
        <f t="shared" si="112"/>
        <v>0</v>
      </c>
      <c r="KJ82" s="70">
        <f t="shared" si="113"/>
        <v>0</v>
      </c>
      <c r="KK82" s="70"/>
      <c r="KL82" s="70"/>
      <c r="KM82" s="70"/>
      <c r="KN82" s="70"/>
      <c r="KO82" s="70">
        <f t="shared" si="149"/>
        <v>0</v>
      </c>
      <c r="KP82" s="70">
        <f t="shared" si="149"/>
        <v>0</v>
      </c>
      <c r="KQ82" s="260"/>
      <c r="KR82" s="70"/>
      <c r="KS82" s="70"/>
      <c r="KT82" s="70"/>
      <c r="KU82" s="114">
        <f t="shared" si="150"/>
        <v>0</v>
      </c>
      <c r="KV82" s="114">
        <f t="shared" si="151"/>
        <v>0</v>
      </c>
      <c r="KW82" s="70"/>
      <c r="KX82" s="70"/>
      <c r="KY82" s="70">
        <f t="shared" si="152"/>
        <v>0</v>
      </c>
      <c r="KZ82" s="70">
        <f t="shared" si="153"/>
        <v>0</v>
      </c>
      <c r="LA82" s="70"/>
      <c r="LB82" s="70"/>
      <c r="LC82" s="70"/>
      <c r="LD82" s="70"/>
      <c r="LE82" s="70">
        <f t="shared" si="154"/>
        <v>0</v>
      </c>
      <c r="LF82" s="70">
        <f t="shared" si="155"/>
        <v>0</v>
      </c>
      <c r="LG82" s="70"/>
      <c r="LH82" s="70"/>
      <c r="LI82" s="70">
        <f t="shared" si="156"/>
        <v>0</v>
      </c>
      <c r="LJ82" s="70">
        <f t="shared" si="157"/>
        <v>0</v>
      </c>
      <c r="LK82" s="67">
        <v>24.2</v>
      </c>
      <c r="LL82" s="263">
        <v>0</v>
      </c>
      <c r="LM82" s="75">
        <v>24.02</v>
      </c>
      <c r="LN82" s="363">
        <v>0</v>
      </c>
      <c r="LO82" s="75">
        <v>6.5750000000000002</v>
      </c>
      <c r="LP82" s="365">
        <v>0</v>
      </c>
      <c r="LQ82" s="130"/>
      <c r="LR82" s="265"/>
      <c r="LS82" s="265"/>
      <c r="LT82" s="265"/>
      <c r="LU82" s="70">
        <f t="shared" si="158"/>
        <v>54.795000000000002</v>
      </c>
      <c r="LV82" s="70">
        <f t="shared" si="159"/>
        <v>0</v>
      </c>
      <c r="LW82" s="130"/>
      <c r="LX82" s="70"/>
      <c r="LY82" s="70"/>
      <c r="LZ82" s="70"/>
      <c r="MA82" s="70">
        <f t="shared" si="160"/>
        <v>0</v>
      </c>
      <c r="MB82" s="70">
        <f t="shared" si="161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2"/>
        <v>0</v>
      </c>
      <c r="ML82" s="70">
        <f t="shared" si="163"/>
        <v>0</v>
      </c>
      <c r="MM82" s="375">
        <v>0</v>
      </c>
      <c r="MN82" s="375">
        <v>0</v>
      </c>
      <c r="MO82" s="375">
        <v>0</v>
      </c>
      <c r="MP82" s="375">
        <v>0</v>
      </c>
      <c r="MQ82" s="70">
        <f t="shared" si="164"/>
        <v>0</v>
      </c>
      <c r="MR82" s="70">
        <f t="shared" si="165"/>
        <v>0</v>
      </c>
      <c r="MS82" s="70">
        <v>13.6</v>
      </c>
      <c r="MT82" s="70">
        <v>4.7</v>
      </c>
      <c r="MU82" s="70">
        <f t="shared" si="166"/>
        <v>13.6</v>
      </c>
      <c r="MV82" s="70">
        <f t="shared" si="167"/>
        <v>4.7</v>
      </c>
      <c r="MW82" s="70"/>
      <c r="MX82" s="70"/>
      <c r="MY82" s="70">
        <f t="shared" si="168"/>
        <v>0</v>
      </c>
      <c r="MZ82" s="70">
        <f t="shared" si="169"/>
        <v>0</v>
      </c>
      <c r="NA82" s="296"/>
      <c r="NB82" s="330"/>
      <c r="NC82" s="70">
        <f t="shared" si="170"/>
        <v>0</v>
      </c>
      <c r="ND82" s="70">
        <f t="shared" si="171"/>
        <v>0</v>
      </c>
      <c r="NE82" s="172"/>
      <c r="NF82" s="172"/>
      <c r="NG82" s="172">
        <f t="shared" si="172"/>
        <v>0</v>
      </c>
      <c r="NH82" s="172">
        <f t="shared" si="173"/>
        <v>0</v>
      </c>
      <c r="NI82" s="172"/>
      <c r="NJ82" s="172"/>
      <c r="NK82" s="172">
        <f t="shared" si="174"/>
        <v>0</v>
      </c>
      <c r="NL82" s="172">
        <f t="shared" si="175"/>
        <v>0</v>
      </c>
      <c r="NM82" s="261"/>
      <c r="NN82" s="172"/>
      <c r="NO82" s="172">
        <f t="shared" si="176"/>
        <v>0</v>
      </c>
      <c r="NP82" s="172">
        <f t="shared" si="177"/>
        <v>0</v>
      </c>
      <c r="NQ82" s="172">
        <v>0.12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8"/>
        <v>0.12</v>
      </c>
      <c r="OD82" s="70">
        <f t="shared" si="179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0"/>
        <v>0</v>
      </c>
      <c r="ON82" s="70">
        <f t="shared" si="181"/>
        <v>0</v>
      </c>
      <c r="OO82" s="384">
        <v>0</v>
      </c>
      <c r="OP82" s="264"/>
      <c r="OQ82" s="384">
        <v>0</v>
      </c>
      <c r="OR82" s="264"/>
      <c r="OS82" s="384">
        <v>0</v>
      </c>
      <c r="OT82" s="264"/>
      <c r="OU82" s="172">
        <f t="shared" si="182"/>
        <v>0</v>
      </c>
      <c r="OV82" s="172">
        <f t="shared" si="183"/>
        <v>0</v>
      </c>
      <c r="OW82" s="172"/>
      <c r="OX82" s="172"/>
      <c r="OY82" s="172">
        <f t="shared" si="114"/>
        <v>0</v>
      </c>
      <c r="OZ82" s="172">
        <f t="shared" si="115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1"/>
        <v>0</v>
      </c>
      <c r="J83" s="74">
        <f t="shared" si="102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6"/>
        <v>0</v>
      </c>
      <c r="X83" s="74">
        <f t="shared" si="117"/>
        <v>0</v>
      </c>
      <c r="Y83" s="74"/>
      <c r="Z83" s="74"/>
      <c r="AA83" s="71"/>
      <c r="AB83" s="67"/>
      <c r="AC83" s="74">
        <f t="shared" si="118"/>
        <v>0</v>
      </c>
      <c r="AD83" s="74">
        <f t="shared" si="119"/>
        <v>0</v>
      </c>
      <c r="AE83" s="67"/>
      <c r="AF83" s="67"/>
      <c r="AG83" s="67"/>
      <c r="AH83" s="67"/>
      <c r="AI83" s="114"/>
      <c r="AJ83" s="114"/>
      <c r="AK83" s="379">
        <v>115</v>
      </c>
      <c r="AL83" s="380">
        <v>34.5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3"/>
        <v>115</v>
      </c>
      <c r="AV83" s="70">
        <f t="shared" si="104"/>
        <v>34.5</v>
      </c>
      <c r="AW83" s="74"/>
      <c r="AX83" s="74"/>
      <c r="AY83" s="270"/>
      <c r="AZ83" s="74"/>
      <c r="BA83" s="74"/>
      <c r="BB83" s="74"/>
      <c r="BC83" s="74">
        <f t="shared" si="105"/>
        <v>0</v>
      </c>
      <c r="BD83" s="74">
        <f t="shared" si="106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0"/>
        <v>0</v>
      </c>
      <c r="BT83" s="74">
        <f t="shared" si="121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7"/>
        <v>0</v>
      </c>
      <c r="CD83" s="70">
        <f t="shared" si="107"/>
        <v>0</v>
      </c>
      <c r="CE83" s="70"/>
      <c r="CF83" s="70"/>
      <c r="CG83" s="106">
        <v>6.18</v>
      </c>
      <c r="CH83" s="259">
        <v>2</v>
      </c>
      <c r="CI83" s="290">
        <v>20.6</v>
      </c>
      <c r="CJ83" s="259">
        <v>6</v>
      </c>
      <c r="CK83" s="263">
        <v>6</v>
      </c>
      <c r="CL83" s="263">
        <v>2</v>
      </c>
      <c r="CM83" s="290">
        <v>14.42</v>
      </c>
      <c r="CN83" s="263">
        <v>4.5</v>
      </c>
      <c r="CO83" s="74">
        <f t="shared" si="122"/>
        <v>47.2</v>
      </c>
      <c r="CP83" s="74">
        <f t="shared" si="123"/>
        <v>14.5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4"/>
        <v>0</v>
      </c>
      <c r="DB83" s="70">
        <f t="shared" si="125"/>
        <v>0</v>
      </c>
      <c r="DC83" s="74"/>
      <c r="DD83" s="74"/>
      <c r="DE83" s="70"/>
      <c r="DF83" s="74"/>
      <c r="DG83" s="74"/>
      <c r="DH83" s="74"/>
      <c r="DI83" s="74">
        <f t="shared" si="126"/>
        <v>0</v>
      </c>
      <c r="DJ83" s="74">
        <f t="shared" si="127"/>
        <v>0</v>
      </c>
      <c r="DK83" s="361">
        <v>41.1</v>
      </c>
      <c r="DL83" s="361">
        <v>13.7</v>
      </c>
      <c r="DM83" s="344"/>
      <c r="DN83" s="344"/>
      <c r="DO83" s="361">
        <v>39.869999999999997</v>
      </c>
      <c r="DP83" s="361">
        <v>13.29</v>
      </c>
      <c r="DQ83" s="355"/>
      <c r="DR83" s="355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28"/>
        <v>0</v>
      </c>
      <c r="ED83" s="74">
        <f t="shared" si="128"/>
        <v>0</v>
      </c>
      <c r="EE83" s="70"/>
      <c r="EF83" s="70"/>
      <c r="EG83" s="71">
        <v>44.34</v>
      </c>
      <c r="EH83" s="376">
        <v>11.085000000000001</v>
      </c>
      <c r="EI83" s="87">
        <v>103.09</v>
      </c>
      <c r="EJ83" s="87">
        <v>25.772500000000001</v>
      </c>
      <c r="EK83" s="74">
        <v>128.87</v>
      </c>
      <c r="EL83" s="272">
        <v>32.217500000000001</v>
      </c>
      <c r="EM83" s="377">
        <v>103.09</v>
      </c>
      <c r="EN83" s="377">
        <v>25.772500000000001</v>
      </c>
      <c r="EO83" s="377">
        <v>51.55</v>
      </c>
      <c r="EP83" s="377">
        <v>12.887499999999999</v>
      </c>
      <c r="EQ83" s="74">
        <f t="shared" si="129"/>
        <v>430.94</v>
      </c>
      <c r="ER83" s="74">
        <f t="shared" si="130"/>
        <v>69.075000000000003</v>
      </c>
      <c r="ES83" s="172"/>
      <c r="ET83" s="172"/>
      <c r="EU83" s="273"/>
      <c r="EV83" s="273"/>
      <c r="EW83" s="70">
        <f t="shared" si="131"/>
        <v>0</v>
      </c>
      <c r="EX83" s="70">
        <f t="shared" si="132"/>
        <v>0</v>
      </c>
      <c r="EY83" s="74"/>
      <c r="EZ83" s="74"/>
      <c r="FA83" s="372">
        <v>25</v>
      </c>
      <c r="FB83" s="373">
        <v>0</v>
      </c>
      <c r="FC83" s="106">
        <v>26</v>
      </c>
      <c r="FD83" s="261">
        <v>0</v>
      </c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3"/>
        <v>0</v>
      </c>
      <c r="FR83" s="74">
        <f t="shared" si="134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5"/>
        <v>0</v>
      </c>
      <c r="GH83" s="74">
        <f t="shared" si="136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8"/>
        <v>0</v>
      </c>
      <c r="HJ83" s="70">
        <f t="shared" si="109"/>
        <v>0</v>
      </c>
      <c r="HK83" s="74"/>
      <c r="HL83" s="74"/>
      <c r="HM83" s="74"/>
      <c r="HN83" s="272"/>
      <c r="HO83" s="74">
        <f t="shared" si="137"/>
        <v>0</v>
      </c>
      <c r="HP83" s="74">
        <f t="shared" si="138"/>
        <v>0</v>
      </c>
      <c r="HQ83" s="290">
        <v>460</v>
      </c>
      <c r="HR83" s="67"/>
      <c r="HS83" s="290"/>
      <c r="HT83" s="74"/>
      <c r="HU83" s="74">
        <f t="shared" si="139"/>
        <v>460</v>
      </c>
      <c r="HV83" s="74">
        <f t="shared" si="140"/>
        <v>0</v>
      </c>
      <c r="HW83" s="74"/>
      <c r="HX83" s="74"/>
      <c r="HY83" s="367">
        <v>4.7</v>
      </c>
      <c r="HZ83" s="367">
        <v>1.175</v>
      </c>
      <c r="IA83" s="89"/>
      <c r="IB83" s="87"/>
      <c r="IC83" s="172">
        <v>10</v>
      </c>
      <c r="ID83" s="263">
        <v>2.5</v>
      </c>
      <c r="IE83" s="184"/>
      <c r="IF83" s="184"/>
      <c r="IG83" s="74">
        <f t="shared" si="141"/>
        <v>14.7</v>
      </c>
      <c r="IH83" s="74">
        <f t="shared" si="142"/>
        <v>3.6749999999999998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0"/>
        <v>0</v>
      </c>
      <c r="IV83" s="74">
        <f t="shared" si="111"/>
        <v>0</v>
      </c>
      <c r="IW83" s="74"/>
      <c r="IX83" s="74"/>
      <c r="IY83" s="67"/>
      <c r="IZ83" s="67"/>
      <c r="JA83" s="67"/>
      <c r="JB83" s="67"/>
      <c r="JC83" s="67"/>
      <c r="JD83" s="67"/>
      <c r="JE83" s="383">
        <v>10.31</v>
      </c>
      <c r="JF83" s="383">
        <v>0</v>
      </c>
      <c r="JG83" s="74">
        <f t="shared" si="143"/>
        <v>10.31</v>
      </c>
      <c r="JH83" s="74">
        <f t="shared" si="144"/>
        <v>0</v>
      </c>
      <c r="JI83" s="263"/>
      <c r="JJ83" s="263"/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5"/>
        <v>53.886300000000006</v>
      </c>
      <c r="JX83" s="74">
        <f t="shared" si="146"/>
        <v>11</v>
      </c>
      <c r="JY83" s="74"/>
      <c r="JZ83" s="74"/>
      <c r="KA83" s="67"/>
      <c r="KB83" s="67"/>
      <c r="KC83" s="74">
        <f t="shared" si="147"/>
        <v>0</v>
      </c>
      <c r="KD83" s="74">
        <f t="shared" si="148"/>
        <v>0</v>
      </c>
      <c r="KE83" s="70"/>
      <c r="KF83" s="70"/>
      <c r="KG83" s="70"/>
      <c r="KH83" s="70"/>
      <c r="KI83" s="70">
        <f t="shared" si="112"/>
        <v>0</v>
      </c>
      <c r="KJ83" s="70">
        <f t="shared" si="113"/>
        <v>0</v>
      </c>
      <c r="KK83" s="70"/>
      <c r="KL83" s="70"/>
      <c r="KM83" s="70"/>
      <c r="KN83" s="70"/>
      <c r="KO83" s="70">
        <f t="shared" si="149"/>
        <v>0</v>
      </c>
      <c r="KP83" s="70">
        <f t="shared" si="149"/>
        <v>0</v>
      </c>
      <c r="KQ83" s="260"/>
      <c r="KR83" s="70"/>
      <c r="KS83" s="70"/>
      <c r="KT83" s="70"/>
      <c r="KU83" s="114">
        <f t="shared" si="150"/>
        <v>0</v>
      </c>
      <c r="KV83" s="114">
        <f t="shared" si="151"/>
        <v>0</v>
      </c>
      <c r="KW83" s="70"/>
      <c r="KX83" s="70"/>
      <c r="KY83" s="70">
        <f t="shared" si="152"/>
        <v>0</v>
      </c>
      <c r="KZ83" s="70">
        <f t="shared" si="153"/>
        <v>0</v>
      </c>
      <c r="LA83" s="70"/>
      <c r="LB83" s="70"/>
      <c r="LC83" s="70"/>
      <c r="LD83" s="70"/>
      <c r="LE83" s="70">
        <f t="shared" si="154"/>
        <v>0</v>
      </c>
      <c r="LF83" s="70">
        <f t="shared" si="155"/>
        <v>0</v>
      </c>
      <c r="LG83" s="70"/>
      <c r="LH83" s="70"/>
      <c r="LI83" s="70">
        <f t="shared" si="156"/>
        <v>0</v>
      </c>
      <c r="LJ83" s="70">
        <f t="shared" si="157"/>
        <v>0</v>
      </c>
      <c r="LK83" s="67">
        <v>24.2</v>
      </c>
      <c r="LL83" s="263">
        <v>0</v>
      </c>
      <c r="LM83" s="75">
        <v>24.02</v>
      </c>
      <c r="LN83" s="363">
        <v>0</v>
      </c>
      <c r="LO83" s="75">
        <v>6.5750000000000002</v>
      </c>
      <c r="LP83" s="365">
        <v>0</v>
      </c>
      <c r="LQ83" s="130"/>
      <c r="LR83" s="265"/>
      <c r="LS83" s="265"/>
      <c r="LT83" s="265"/>
      <c r="LU83" s="70">
        <f t="shared" si="158"/>
        <v>54.795000000000002</v>
      </c>
      <c r="LV83" s="70">
        <f t="shared" si="159"/>
        <v>0</v>
      </c>
      <c r="LW83" s="130"/>
      <c r="LX83" s="70"/>
      <c r="LY83" s="70"/>
      <c r="LZ83" s="70"/>
      <c r="MA83" s="70">
        <f t="shared" si="160"/>
        <v>0</v>
      </c>
      <c r="MB83" s="70">
        <f t="shared" si="161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2"/>
        <v>0</v>
      </c>
      <c r="ML83" s="70">
        <f t="shared" si="163"/>
        <v>0</v>
      </c>
      <c r="MM83" s="375">
        <v>0</v>
      </c>
      <c r="MN83" s="375">
        <v>0</v>
      </c>
      <c r="MO83" s="375">
        <v>0</v>
      </c>
      <c r="MP83" s="375">
        <v>0</v>
      </c>
      <c r="MQ83" s="70">
        <f t="shared" si="164"/>
        <v>0</v>
      </c>
      <c r="MR83" s="70">
        <f t="shared" si="165"/>
        <v>0</v>
      </c>
      <c r="MS83" s="70">
        <v>13.6</v>
      </c>
      <c r="MT83" s="70">
        <v>4.7</v>
      </c>
      <c r="MU83" s="70">
        <f t="shared" si="166"/>
        <v>13.6</v>
      </c>
      <c r="MV83" s="70">
        <f t="shared" si="167"/>
        <v>4.7</v>
      </c>
      <c r="MW83" s="70"/>
      <c r="MX83" s="70"/>
      <c r="MY83" s="70">
        <f t="shared" si="168"/>
        <v>0</v>
      </c>
      <c r="MZ83" s="70">
        <f t="shared" si="169"/>
        <v>0</v>
      </c>
      <c r="NA83" s="296"/>
      <c r="NB83" s="330"/>
      <c r="NC83" s="70">
        <f t="shared" si="170"/>
        <v>0</v>
      </c>
      <c r="ND83" s="70">
        <f t="shared" si="171"/>
        <v>0</v>
      </c>
      <c r="NE83" s="172"/>
      <c r="NF83" s="172"/>
      <c r="NG83" s="172">
        <f t="shared" si="172"/>
        <v>0</v>
      </c>
      <c r="NH83" s="172">
        <f t="shared" si="173"/>
        <v>0</v>
      </c>
      <c r="NI83" s="172"/>
      <c r="NJ83" s="172"/>
      <c r="NK83" s="172">
        <f t="shared" si="174"/>
        <v>0</v>
      </c>
      <c r="NL83" s="172">
        <f t="shared" si="175"/>
        <v>0</v>
      </c>
      <c r="NM83" s="261"/>
      <c r="NN83" s="172"/>
      <c r="NO83" s="172">
        <f t="shared" si="176"/>
        <v>0</v>
      </c>
      <c r="NP83" s="172">
        <f t="shared" si="177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8"/>
        <v>0</v>
      </c>
      <c r="OD83" s="70">
        <f t="shared" si="179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0"/>
        <v>0</v>
      </c>
      <c r="ON83" s="70">
        <f t="shared" si="181"/>
        <v>0</v>
      </c>
      <c r="OO83" s="384">
        <v>0</v>
      </c>
      <c r="OP83" s="264"/>
      <c r="OQ83" s="384">
        <v>0</v>
      </c>
      <c r="OR83" s="264"/>
      <c r="OS83" s="384">
        <v>0</v>
      </c>
      <c r="OT83" s="264"/>
      <c r="OU83" s="172">
        <f t="shared" si="182"/>
        <v>0</v>
      </c>
      <c r="OV83" s="172">
        <f t="shared" si="183"/>
        <v>0</v>
      </c>
      <c r="OW83" s="172"/>
      <c r="OX83" s="172"/>
      <c r="OY83" s="172">
        <f t="shared" si="114"/>
        <v>0</v>
      </c>
      <c r="OZ83" s="172">
        <f t="shared" si="115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1"/>
        <v>0</v>
      </c>
      <c r="J84" s="74">
        <f t="shared" si="102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6"/>
        <v>0</v>
      </c>
      <c r="X84" s="74">
        <f t="shared" si="117"/>
        <v>0</v>
      </c>
      <c r="Y84" s="74"/>
      <c r="Z84" s="74"/>
      <c r="AA84" s="71"/>
      <c r="AB84" s="67"/>
      <c r="AC84" s="74">
        <f t="shared" si="118"/>
        <v>0</v>
      </c>
      <c r="AD84" s="74">
        <f t="shared" si="119"/>
        <v>0</v>
      </c>
      <c r="AE84" s="67"/>
      <c r="AF84" s="67"/>
      <c r="AG84" s="67"/>
      <c r="AH84" s="67"/>
      <c r="AI84" s="114"/>
      <c r="AJ84" s="114"/>
      <c r="AK84" s="379">
        <v>115</v>
      </c>
      <c r="AL84" s="380">
        <v>34.5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3"/>
        <v>115</v>
      </c>
      <c r="AV84" s="70">
        <f t="shared" si="104"/>
        <v>34.5</v>
      </c>
      <c r="AW84" s="74"/>
      <c r="AX84" s="74"/>
      <c r="AY84" s="270"/>
      <c r="AZ84" s="74"/>
      <c r="BA84" s="74"/>
      <c r="BB84" s="74"/>
      <c r="BC84" s="74">
        <f t="shared" si="105"/>
        <v>0</v>
      </c>
      <c r="BD84" s="74">
        <f t="shared" si="106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0"/>
        <v>0</v>
      </c>
      <c r="BT84" s="74">
        <f t="shared" si="121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7"/>
        <v>0</v>
      </c>
      <c r="CD84" s="70">
        <f t="shared" si="107"/>
        <v>0</v>
      </c>
      <c r="CE84" s="70"/>
      <c r="CF84" s="70"/>
      <c r="CG84" s="106">
        <v>6.18</v>
      </c>
      <c r="CH84" s="259">
        <v>2</v>
      </c>
      <c r="CI84" s="290">
        <v>20.6</v>
      </c>
      <c r="CJ84" s="259">
        <v>6</v>
      </c>
      <c r="CK84" s="263">
        <v>6</v>
      </c>
      <c r="CL84" s="263">
        <v>2</v>
      </c>
      <c r="CM84" s="290">
        <v>14.42</v>
      </c>
      <c r="CN84" s="263">
        <v>4.5</v>
      </c>
      <c r="CO84" s="74">
        <f t="shared" si="122"/>
        <v>47.2</v>
      </c>
      <c r="CP84" s="74">
        <f t="shared" si="123"/>
        <v>14.5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4"/>
        <v>0</v>
      </c>
      <c r="DB84" s="70">
        <f t="shared" si="125"/>
        <v>0</v>
      </c>
      <c r="DC84" s="74"/>
      <c r="DD84" s="74"/>
      <c r="DE84" s="70"/>
      <c r="DF84" s="74"/>
      <c r="DG84" s="74"/>
      <c r="DH84" s="74"/>
      <c r="DI84" s="74">
        <f t="shared" si="126"/>
        <v>0</v>
      </c>
      <c r="DJ84" s="74">
        <f t="shared" si="127"/>
        <v>0</v>
      </c>
      <c r="DK84" s="361">
        <v>41.1</v>
      </c>
      <c r="DL84" s="361">
        <v>13.7</v>
      </c>
      <c r="DM84" s="344"/>
      <c r="DN84" s="344"/>
      <c r="DO84" s="361">
        <v>39.869999999999997</v>
      </c>
      <c r="DP84" s="361">
        <v>13.29</v>
      </c>
      <c r="DQ84" s="355"/>
      <c r="DR84" s="355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28"/>
        <v>0</v>
      </c>
      <c r="ED84" s="74">
        <f t="shared" si="128"/>
        <v>0</v>
      </c>
      <c r="EE84" s="70"/>
      <c r="EF84" s="70"/>
      <c r="EG84" s="71">
        <v>44.34</v>
      </c>
      <c r="EH84" s="376">
        <v>11.085000000000001</v>
      </c>
      <c r="EI84" s="87">
        <v>103.09</v>
      </c>
      <c r="EJ84" s="87">
        <v>25.772500000000001</v>
      </c>
      <c r="EK84" s="74">
        <v>128.87</v>
      </c>
      <c r="EL84" s="272">
        <v>32.217500000000001</v>
      </c>
      <c r="EM84" s="377">
        <v>103.09</v>
      </c>
      <c r="EN84" s="377">
        <v>25.772500000000001</v>
      </c>
      <c r="EO84" s="377">
        <v>51.55</v>
      </c>
      <c r="EP84" s="377">
        <v>12.887499999999999</v>
      </c>
      <c r="EQ84" s="74">
        <f t="shared" si="129"/>
        <v>430.94</v>
      </c>
      <c r="ER84" s="74">
        <f t="shared" si="130"/>
        <v>69.075000000000003</v>
      </c>
      <c r="ES84" s="172"/>
      <c r="ET84" s="172"/>
      <c r="EU84" s="273"/>
      <c r="EV84" s="273"/>
      <c r="EW84" s="70">
        <f t="shared" si="131"/>
        <v>0</v>
      </c>
      <c r="EX84" s="70">
        <f t="shared" si="132"/>
        <v>0</v>
      </c>
      <c r="EY84" s="74"/>
      <c r="EZ84" s="74"/>
      <c r="FA84" s="372">
        <v>25</v>
      </c>
      <c r="FB84" s="373">
        <v>0</v>
      </c>
      <c r="FC84" s="106">
        <v>26</v>
      </c>
      <c r="FD84" s="261">
        <v>0</v>
      </c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3"/>
        <v>0</v>
      </c>
      <c r="FR84" s="74">
        <f t="shared" si="134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5"/>
        <v>0</v>
      </c>
      <c r="GH84" s="74">
        <f t="shared" si="136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8"/>
        <v>0</v>
      </c>
      <c r="HJ84" s="70">
        <f t="shared" si="109"/>
        <v>0</v>
      </c>
      <c r="HK84" s="74"/>
      <c r="HL84" s="74"/>
      <c r="HM84" s="74"/>
      <c r="HN84" s="272"/>
      <c r="HO84" s="74">
        <f t="shared" si="137"/>
        <v>0</v>
      </c>
      <c r="HP84" s="74">
        <f t="shared" si="138"/>
        <v>0</v>
      </c>
      <c r="HQ84" s="290">
        <v>490</v>
      </c>
      <c r="HR84" s="67"/>
      <c r="HS84" s="290"/>
      <c r="HT84" s="74"/>
      <c r="HU84" s="74">
        <f t="shared" si="139"/>
        <v>490</v>
      </c>
      <c r="HV84" s="74">
        <f t="shared" si="140"/>
        <v>0</v>
      </c>
      <c r="HW84" s="74"/>
      <c r="HX84" s="74"/>
      <c r="HY84" s="366">
        <v>4.7</v>
      </c>
      <c r="HZ84" s="366">
        <v>1.175</v>
      </c>
      <c r="IA84" s="89"/>
      <c r="IB84" s="87"/>
      <c r="IC84" s="172">
        <v>10</v>
      </c>
      <c r="ID84" s="263">
        <v>2.5</v>
      </c>
      <c r="IE84" s="184"/>
      <c r="IF84" s="184"/>
      <c r="IG84" s="74">
        <f t="shared" si="141"/>
        <v>14.7</v>
      </c>
      <c r="IH84" s="74">
        <f t="shared" si="142"/>
        <v>3.6749999999999998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0"/>
        <v>0</v>
      </c>
      <c r="IV84" s="74">
        <f t="shared" si="111"/>
        <v>0</v>
      </c>
      <c r="IW84" s="74"/>
      <c r="IX84" s="74"/>
      <c r="IY84" s="67"/>
      <c r="IZ84" s="67"/>
      <c r="JA84" s="67"/>
      <c r="JB84" s="67"/>
      <c r="JC84" s="67"/>
      <c r="JD84" s="67"/>
      <c r="JE84" s="383">
        <v>10.31</v>
      </c>
      <c r="JF84" s="383">
        <v>0</v>
      </c>
      <c r="JG84" s="74">
        <f t="shared" si="143"/>
        <v>10.31</v>
      </c>
      <c r="JH84" s="74">
        <f t="shared" si="144"/>
        <v>0</v>
      </c>
      <c r="JI84" s="263"/>
      <c r="JJ84" s="263"/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5"/>
        <v>53.886300000000006</v>
      </c>
      <c r="JX84" s="74">
        <f t="shared" si="146"/>
        <v>11</v>
      </c>
      <c r="JY84" s="74"/>
      <c r="JZ84" s="74"/>
      <c r="KA84" s="67"/>
      <c r="KB84" s="67"/>
      <c r="KC84" s="74">
        <f t="shared" si="147"/>
        <v>0</v>
      </c>
      <c r="KD84" s="74">
        <f t="shared" si="148"/>
        <v>0</v>
      </c>
      <c r="KE84" s="70"/>
      <c r="KF84" s="70"/>
      <c r="KG84" s="70"/>
      <c r="KH84" s="70"/>
      <c r="KI84" s="70">
        <f t="shared" si="112"/>
        <v>0</v>
      </c>
      <c r="KJ84" s="70">
        <f t="shared" si="113"/>
        <v>0</v>
      </c>
      <c r="KK84" s="70"/>
      <c r="KL84" s="70"/>
      <c r="KM84" s="70"/>
      <c r="KN84" s="70"/>
      <c r="KO84" s="70">
        <f t="shared" si="149"/>
        <v>0</v>
      </c>
      <c r="KP84" s="70">
        <f t="shared" si="149"/>
        <v>0</v>
      </c>
      <c r="KQ84" s="260"/>
      <c r="KR84" s="70"/>
      <c r="KS84" s="70"/>
      <c r="KT84" s="70"/>
      <c r="KU84" s="114">
        <f t="shared" si="150"/>
        <v>0</v>
      </c>
      <c r="KV84" s="114">
        <f t="shared" si="151"/>
        <v>0</v>
      </c>
      <c r="KW84" s="70"/>
      <c r="KX84" s="70"/>
      <c r="KY84" s="70">
        <f t="shared" si="152"/>
        <v>0</v>
      </c>
      <c r="KZ84" s="70">
        <f t="shared" si="153"/>
        <v>0</v>
      </c>
      <c r="LA84" s="70"/>
      <c r="LB84" s="70"/>
      <c r="LC84" s="70"/>
      <c r="LD84" s="70"/>
      <c r="LE84" s="70">
        <f t="shared" si="154"/>
        <v>0</v>
      </c>
      <c r="LF84" s="70">
        <f t="shared" si="155"/>
        <v>0</v>
      </c>
      <c r="LG84" s="70"/>
      <c r="LH84" s="70"/>
      <c r="LI84" s="70">
        <f t="shared" si="156"/>
        <v>0</v>
      </c>
      <c r="LJ84" s="70">
        <f t="shared" si="157"/>
        <v>0</v>
      </c>
      <c r="LK84" s="67">
        <v>24.2</v>
      </c>
      <c r="LL84" s="263">
        <v>0</v>
      </c>
      <c r="LM84" s="75">
        <v>24.02</v>
      </c>
      <c r="LN84" s="363">
        <v>0</v>
      </c>
      <c r="LO84" s="75">
        <v>6.5750000000000002</v>
      </c>
      <c r="LP84" s="365">
        <v>0</v>
      </c>
      <c r="LQ84" s="130"/>
      <c r="LR84" s="265"/>
      <c r="LS84" s="265"/>
      <c r="LT84" s="265"/>
      <c r="LU84" s="70">
        <f t="shared" si="158"/>
        <v>54.795000000000002</v>
      </c>
      <c r="LV84" s="70">
        <f t="shared" si="159"/>
        <v>0</v>
      </c>
      <c r="LW84" s="130"/>
      <c r="LX84" s="70"/>
      <c r="LY84" s="70"/>
      <c r="LZ84" s="70"/>
      <c r="MA84" s="70">
        <f t="shared" si="160"/>
        <v>0</v>
      </c>
      <c r="MB84" s="70">
        <f t="shared" si="161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2"/>
        <v>0</v>
      </c>
      <c r="ML84" s="70">
        <f t="shared" si="163"/>
        <v>0</v>
      </c>
      <c r="MM84" s="375">
        <v>0</v>
      </c>
      <c r="MN84" s="375">
        <v>0</v>
      </c>
      <c r="MO84" s="375">
        <v>0</v>
      </c>
      <c r="MP84" s="375">
        <v>0</v>
      </c>
      <c r="MQ84" s="70">
        <f t="shared" si="164"/>
        <v>0</v>
      </c>
      <c r="MR84" s="70">
        <f t="shared" si="165"/>
        <v>0</v>
      </c>
      <c r="MS84" s="70">
        <v>13.6</v>
      </c>
      <c r="MT84" s="70">
        <v>4.7</v>
      </c>
      <c r="MU84" s="70">
        <f t="shared" si="166"/>
        <v>13.6</v>
      </c>
      <c r="MV84" s="70">
        <f t="shared" si="167"/>
        <v>4.7</v>
      </c>
      <c r="MW84" s="70"/>
      <c r="MX84" s="70"/>
      <c r="MY84" s="70">
        <f t="shared" si="168"/>
        <v>0</v>
      </c>
      <c r="MZ84" s="70">
        <f t="shared" si="169"/>
        <v>0</v>
      </c>
      <c r="NA84" s="296"/>
      <c r="NB84" s="330"/>
      <c r="NC84" s="70">
        <f t="shared" si="170"/>
        <v>0</v>
      </c>
      <c r="ND84" s="70">
        <f t="shared" si="171"/>
        <v>0</v>
      </c>
      <c r="NE84" s="172"/>
      <c r="NF84" s="172"/>
      <c r="NG84" s="172">
        <f t="shared" si="172"/>
        <v>0</v>
      </c>
      <c r="NH84" s="172">
        <f t="shared" si="173"/>
        <v>0</v>
      </c>
      <c r="NI84" s="172"/>
      <c r="NJ84" s="172"/>
      <c r="NK84" s="172">
        <f t="shared" si="174"/>
        <v>0</v>
      </c>
      <c r="NL84" s="172">
        <f t="shared" si="175"/>
        <v>0</v>
      </c>
      <c r="NM84" s="261"/>
      <c r="NN84" s="172"/>
      <c r="NO84" s="172">
        <f t="shared" si="176"/>
        <v>0</v>
      </c>
      <c r="NP84" s="172">
        <f t="shared" si="177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8"/>
        <v>0</v>
      </c>
      <c r="OD84" s="70">
        <f t="shared" si="179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0"/>
        <v>0</v>
      </c>
      <c r="ON84" s="70">
        <f t="shared" si="181"/>
        <v>0</v>
      </c>
      <c r="OO84" s="384">
        <v>0</v>
      </c>
      <c r="OP84" s="264"/>
      <c r="OQ84" s="384">
        <v>0</v>
      </c>
      <c r="OR84" s="264"/>
      <c r="OS84" s="384">
        <v>0</v>
      </c>
      <c r="OT84" s="264"/>
      <c r="OU84" s="172">
        <f t="shared" si="182"/>
        <v>0</v>
      </c>
      <c r="OV84" s="172">
        <f t="shared" si="183"/>
        <v>0</v>
      </c>
      <c r="OW84" s="172"/>
      <c r="OX84" s="172"/>
      <c r="OY84" s="172">
        <f t="shared" si="114"/>
        <v>0</v>
      </c>
      <c r="OZ84" s="172">
        <f t="shared" si="115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1"/>
        <v>0</v>
      </c>
      <c r="J85" s="74">
        <f t="shared" si="102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6"/>
        <v>0</v>
      </c>
      <c r="X85" s="74">
        <f t="shared" si="117"/>
        <v>0</v>
      </c>
      <c r="Y85" s="74"/>
      <c r="Z85" s="74"/>
      <c r="AA85" s="71"/>
      <c r="AB85" s="67"/>
      <c r="AC85" s="74">
        <f t="shared" si="118"/>
        <v>0</v>
      </c>
      <c r="AD85" s="74">
        <f t="shared" si="119"/>
        <v>0</v>
      </c>
      <c r="AE85" s="67"/>
      <c r="AF85" s="67"/>
      <c r="AG85" s="67"/>
      <c r="AH85" s="67"/>
      <c r="AI85" s="114"/>
      <c r="AJ85" s="114"/>
      <c r="AK85" s="379">
        <v>115</v>
      </c>
      <c r="AL85" s="380">
        <v>34.5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3"/>
        <v>115</v>
      </c>
      <c r="AV85" s="70">
        <f t="shared" si="104"/>
        <v>34.5</v>
      </c>
      <c r="AW85" s="74"/>
      <c r="AX85" s="74"/>
      <c r="AY85" s="270"/>
      <c r="AZ85" s="74"/>
      <c r="BA85" s="74"/>
      <c r="BB85" s="74"/>
      <c r="BC85" s="74">
        <f t="shared" si="105"/>
        <v>0</v>
      </c>
      <c r="BD85" s="74">
        <f t="shared" si="106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0"/>
        <v>0</v>
      </c>
      <c r="BT85" s="74">
        <f t="shared" si="121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7"/>
        <v>0</v>
      </c>
      <c r="CD85" s="70">
        <f t="shared" si="107"/>
        <v>0</v>
      </c>
      <c r="CE85" s="70"/>
      <c r="CF85" s="70"/>
      <c r="CG85" s="106">
        <v>6.18</v>
      </c>
      <c r="CH85" s="259">
        <v>2</v>
      </c>
      <c r="CI85" s="290">
        <v>20.6</v>
      </c>
      <c r="CJ85" s="259">
        <v>6</v>
      </c>
      <c r="CK85" s="263">
        <v>6</v>
      </c>
      <c r="CL85" s="263">
        <v>2</v>
      </c>
      <c r="CM85" s="290">
        <v>14.42</v>
      </c>
      <c r="CN85" s="263">
        <v>4.5</v>
      </c>
      <c r="CO85" s="74">
        <f t="shared" si="122"/>
        <v>47.2</v>
      </c>
      <c r="CP85" s="74">
        <f t="shared" si="123"/>
        <v>14.5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4"/>
        <v>0</v>
      </c>
      <c r="DB85" s="70">
        <f t="shared" si="125"/>
        <v>0</v>
      </c>
      <c r="DC85" s="74"/>
      <c r="DD85" s="74"/>
      <c r="DE85" s="70"/>
      <c r="DF85" s="74"/>
      <c r="DG85" s="74"/>
      <c r="DH85" s="74"/>
      <c r="DI85" s="74">
        <f t="shared" si="126"/>
        <v>0</v>
      </c>
      <c r="DJ85" s="74">
        <f t="shared" si="127"/>
        <v>0</v>
      </c>
      <c r="DK85" s="361">
        <v>41.1</v>
      </c>
      <c r="DL85" s="361">
        <v>13.7</v>
      </c>
      <c r="DM85" s="344"/>
      <c r="DN85" s="344"/>
      <c r="DO85" s="361">
        <v>39.869999999999997</v>
      </c>
      <c r="DP85" s="361">
        <v>13.29</v>
      </c>
      <c r="DQ85" s="355"/>
      <c r="DR85" s="355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28"/>
        <v>0</v>
      </c>
      <c r="ED85" s="74">
        <f t="shared" si="128"/>
        <v>0</v>
      </c>
      <c r="EE85" s="70"/>
      <c r="EF85" s="70"/>
      <c r="EG85" s="71">
        <v>44.34</v>
      </c>
      <c r="EH85" s="376">
        <v>11.085000000000001</v>
      </c>
      <c r="EI85" s="87">
        <v>103.09</v>
      </c>
      <c r="EJ85" s="87">
        <v>25.772500000000001</v>
      </c>
      <c r="EK85" s="74">
        <v>128.87</v>
      </c>
      <c r="EL85" s="272">
        <v>32.217500000000001</v>
      </c>
      <c r="EM85" s="377">
        <v>103.09</v>
      </c>
      <c r="EN85" s="377">
        <v>25.772500000000001</v>
      </c>
      <c r="EO85" s="377">
        <v>51.55</v>
      </c>
      <c r="EP85" s="377">
        <v>12.887499999999999</v>
      </c>
      <c r="EQ85" s="74">
        <f t="shared" si="129"/>
        <v>430.94</v>
      </c>
      <c r="ER85" s="74">
        <f t="shared" si="130"/>
        <v>69.075000000000003</v>
      </c>
      <c r="ES85" s="172"/>
      <c r="ET85" s="172"/>
      <c r="EU85" s="273"/>
      <c r="EV85" s="273"/>
      <c r="EW85" s="70">
        <f t="shared" si="131"/>
        <v>0</v>
      </c>
      <c r="EX85" s="70">
        <f t="shared" si="132"/>
        <v>0</v>
      </c>
      <c r="EY85" s="74"/>
      <c r="EZ85" s="74"/>
      <c r="FA85" s="372">
        <v>25</v>
      </c>
      <c r="FB85" s="373">
        <v>0</v>
      </c>
      <c r="FC85" s="106">
        <v>26</v>
      </c>
      <c r="FD85" s="261">
        <v>0</v>
      </c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3"/>
        <v>0</v>
      </c>
      <c r="FR85" s="74">
        <f t="shared" si="134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5"/>
        <v>0</v>
      </c>
      <c r="GH85" s="74">
        <f t="shared" si="136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8"/>
        <v>0</v>
      </c>
      <c r="HJ85" s="70">
        <f t="shared" si="109"/>
        <v>0</v>
      </c>
      <c r="HK85" s="74"/>
      <c r="HL85" s="74"/>
      <c r="HM85" s="74"/>
      <c r="HN85" s="272"/>
      <c r="HO85" s="74">
        <f t="shared" si="137"/>
        <v>0</v>
      </c>
      <c r="HP85" s="74">
        <f t="shared" si="138"/>
        <v>0</v>
      </c>
      <c r="HQ85" s="290">
        <v>520</v>
      </c>
      <c r="HR85" s="67"/>
      <c r="HS85" s="290"/>
      <c r="HT85" s="74"/>
      <c r="HU85" s="74">
        <f t="shared" si="139"/>
        <v>520</v>
      </c>
      <c r="HV85" s="74">
        <f t="shared" si="140"/>
        <v>0</v>
      </c>
      <c r="HW85" s="74"/>
      <c r="HX85" s="74"/>
      <c r="HY85" s="366">
        <v>4.7</v>
      </c>
      <c r="HZ85" s="366">
        <v>1.175</v>
      </c>
      <c r="IA85" s="89"/>
      <c r="IB85" s="87"/>
      <c r="IC85" s="172">
        <v>10</v>
      </c>
      <c r="ID85" s="263">
        <v>2.5</v>
      </c>
      <c r="IE85" s="184"/>
      <c r="IF85" s="184"/>
      <c r="IG85" s="74">
        <f t="shared" si="141"/>
        <v>14.7</v>
      </c>
      <c r="IH85" s="74">
        <f t="shared" si="142"/>
        <v>3.6749999999999998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0"/>
        <v>0</v>
      </c>
      <c r="IV85" s="74">
        <f t="shared" si="111"/>
        <v>0</v>
      </c>
      <c r="IW85" s="74"/>
      <c r="IX85" s="74"/>
      <c r="IY85" s="67"/>
      <c r="IZ85" s="67"/>
      <c r="JA85" s="67"/>
      <c r="JB85" s="67"/>
      <c r="JC85" s="67"/>
      <c r="JD85" s="67"/>
      <c r="JE85" s="383">
        <v>10.31</v>
      </c>
      <c r="JF85" s="383">
        <v>0</v>
      </c>
      <c r="JG85" s="74">
        <f t="shared" si="143"/>
        <v>10.31</v>
      </c>
      <c r="JH85" s="74">
        <f t="shared" si="144"/>
        <v>0</v>
      </c>
      <c r="JI85" s="263"/>
      <c r="JJ85" s="263"/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5"/>
        <v>53.886300000000006</v>
      </c>
      <c r="JX85" s="74">
        <f t="shared" si="146"/>
        <v>11</v>
      </c>
      <c r="JY85" s="74"/>
      <c r="JZ85" s="74"/>
      <c r="KA85" s="67"/>
      <c r="KB85" s="67"/>
      <c r="KC85" s="74">
        <f t="shared" si="147"/>
        <v>0</v>
      </c>
      <c r="KD85" s="74">
        <f t="shared" si="148"/>
        <v>0</v>
      </c>
      <c r="KE85" s="70"/>
      <c r="KF85" s="70"/>
      <c r="KG85" s="70"/>
      <c r="KH85" s="70"/>
      <c r="KI85" s="70">
        <f t="shared" si="112"/>
        <v>0</v>
      </c>
      <c r="KJ85" s="70">
        <f t="shared" si="113"/>
        <v>0</v>
      </c>
      <c r="KK85" s="70"/>
      <c r="KL85" s="70"/>
      <c r="KM85" s="70"/>
      <c r="KN85" s="70"/>
      <c r="KO85" s="70">
        <f t="shared" si="149"/>
        <v>0</v>
      </c>
      <c r="KP85" s="70">
        <f t="shared" si="149"/>
        <v>0</v>
      </c>
      <c r="KQ85" s="260"/>
      <c r="KR85" s="70"/>
      <c r="KS85" s="70"/>
      <c r="KT85" s="70"/>
      <c r="KU85" s="114">
        <f t="shared" si="150"/>
        <v>0</v>
      </c>
      <c r="KV85" s="114">
        <f t="shared" si="151"/>
        <v>0</v>
      </c>
      <c r="KW85" s="70"/>
      <c r="KX85" s="70"/>
      <c r="KY85" s="70">
        <f t="shared" si="152"/>
        <v>0</v>
      </c>
      <c r="KZ85" s="70">
        <f t="shared" si="153"/>
        <v>0</v>
      </c>
      <c r="LA85" s="70"/>
      <c r="LB85" s="70"/>
      <c r="LC85" s="70"/>
      <c r="LD85" s="70"/>
      <c r="LE85" s="70">
        <f t="shared" si="154"/>
        <v>0</v>
      </c>
      <c r="LF85" s="70">
        <f t="shared" si="155"/>
        <v>0</v>
      </c>
      <c r="LG85" s="70"/>
      <c r="LH85" s="70"/>
      <c r="LI85" s="70">
        <f t="shared" si="156"/>
        <v>0</v>
      </c>
      <c r="LJ85" s="70">
        <f t="shared" si="157"/>
        <v>0</v>
      </c>
      <c r="LK85" s="67">
        <v>24.2</v>
      </c>
      <c r="LL85" s="263">
        <v>0</v>
      </c>
      <c r="LM85" s="75">
        <v>24.02</v>
      </c>
      <c r="LN85" s="363">
        <v>0</v>
      </c>
      <c r="LO85" s="75">
        <v>6.5750000000000002</v>
      </c>
      <c r="LP85" s="365">
        <v>0</v>
      </c>
      <c r="LQ85" s="130"/>
      <c r="LR85" s="265"/>
      <c r="LS85" s="265"/>
      <c r="LT85" s="265"/>
      <c r="LU85" s="70">
        <f t="shared" si="158"/>
        <v>54.795000000000002</v>
      </c>
      <c r="LV85" s="70">
        <f t="shared" si="159"/>
        <v>0</v>
      </c>
      <c r="LW85" s="130"/>
      <c r="LX85" s="70"/>
      <c r="LY85" s="70"/>
      <c r="LZ85" s="70"/>
      <c r="MA85" s="70">
        <f t="shared" si="160"/>
        <v>0</v>
      </c>
      <c r="MB85" s="70">
        <f t="shared" si="161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2"/>
        <v>0</v>
      </c>
      <c r="ML85" s="70">
        <f t="shared" si="163"/>
        <v>0</v>
      </c>
      <c r="MM85" s="375">
        <v>0</v>
      </c>
      <c r="MN85" s="375">
        <v>0</v>
      </c>
      <c r="MO85" s="375">
        <v>0</v>
      </c>
      <c r="MP85" s="375">
        <v>0</v>
      </c>
      <c r="MQ85" s="70">
        <f t="shared" si="164"/>
        <v>0</v>
      </c>
      <c r="MR85" s="70">
        <f t="shared" si="165"/>
        <v>0</v>
      </c>
      <c r="MS85" s="70">
        <v>13.6</v>
      </c>
      <c r="MT85" s="70">
        <v>4.7</v>
      </c>
      <c r="MU85" s="70">
        <f t="shared" si="166"/>
        <v>13.6</v>
      </c>
      <c r="MV85" s="70">
        <f t="shared" si="167"/>
        <v>4.7</v>
      </c>
      <c r="MW85" s="70"/>
      <c r="MX85" s="70"/>
      <c r="MY85" s="70">
        <f t="shared" si="168"/>
        <v>0</v>
      </c>
      <c r="MZ85" s="70">
        <f t="shared" si="169"/>
        <v>0</v>
      </c>
      <c r="NA85" s="296"/>
      <c r="NB85" s="330"/>
      <c r="NC85" s="70">
        <f t="shared" si="170"/>
        <v>0</v>
      </c>
      <c r="ND85" s="70">
        <f t="shared" si="171"/>
        <v>0</v>
      </c>
      <c r="NE85" s="172"/>
      <c r="NF85" s="172"/>
      <c r="NG85" s="172">
        <f t="shared" si="172"/>
        <v>0</v>
      </c>
      <c r="NH85" s="172">
        <f t="shared" si="173"/>
        <v>0</v>
      </c>
      <c r="NI85" s="172"/>
      <c r="NJ85" s="172"/>
      <c r="NK85" s="172">
        <f t="shared" si="174"/>
        <v>0</v>
      </c>
      <c r="NL85" s="172">
        <f t="shared" si="175"/>
        <v>0</v>
      </c>
      <c r="NM85" s="261"/>
      <c r="NN85" s="172"/>
      <c r="NO85" s="172">
        <f t="shared" si="176"/>
        <v>0</v>
      </c>
      <c r="NP85" s="172">
        <f t="shared" si="177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8"/>
        <v>0</v>
      </c>
      <c r="OD85" s="70">
        <f t="shared" si="179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0"/>
        <v>0</v>
      </c>
      <c r="ON85" s="70">
        <f t="shared" si="181"/>
        <v>0</v>
      </c>
      <c r="OO85" s="384">
        <v>0</v>
      </c>
      <c r="OP85" s="264"/>
      <c r="OQ85" s="384">
        <v>0</v>
      </c>
      <c r="OR85" s="264"/>
      <c r="OS85" s="384">
        <v>0</v>
      </c>
      <c r="OT85" s="264"/>
      <c r="OU85" s="172">
        <f t="shared" si="182"/>
        <v>0</v>
      </c>
      <c r="OV85" s="172">
        <f t="shared" si="183"/>
        <v>0</v>
      </c>
      <c r="OW85" s="172"/>
      <c r="OX85" s="172"/>
      <c r="OY85" s="172">
        <f t="shared" si="114"/>
        <v>0</v>
      </c>
      <c r="OZ85" s="172">
        <f t="shared" si="115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1"/>
        <v>0</v>
      </c>
      <c r="J86" s="74">
        <f t="shared" si="102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6"/>
        <v>0</v>
      </c>
      <c r="X86" s="74">
        <f t="shared" si="117"/>
        <v>0</v>
      </c>
      <c r="Y86" s="74"/>
      <c r="Z86" s="74"/>
      <c r="AA86" s="71"/>
      <c r="AB86" s="67"/>
      <c r="AC86" s="74">
        <f t="shared" si="118"/>
        <v>0</v>
      </c>
      <c r="AD86" s="74">
        <f t="shared" si="119"/>
        <v>0</v>
      </c>
      <c r="AE86" s="67"/>
      <c r="AF86" s="67"/>
      <c r="AG86" s="67"/>
      <c r="AH86" s="67"/>
      <c r="AI86" s="114"/>
      <c r="AJ86" s="114"/>
      <c r="AK86" s="379">
        <v>115</v>
      </c>
      <c r="AL86" s="380">
        <v>34.5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3"/>
        <v>115</v>
      </c>
      <c r="AV86" s="70">
        <f t="shared" si="104"/>
        <v>34.5</v>
      </c>
      <c r="AW86" s="74"/>
      <c r="AX86" s="74"/>
      <c r="AY86" s="270"/>
      <c r="AZ86" s="74"/>
      <c r="BA86" s="74"/>
      <c r="BB86" s="74"/>
      <c r="BC86" s="74">
        <f t="shared" si="105"/>
        <v>0</v>
      </c>
      <c r="BD86" s="74">
        <f t="shared" si="106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0"/>
        <v>0</v>
      </c>
      <c r="BT86" s="74">
        <f t="shared" si="121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7"/>
        <v>0</v>
      </c>
      <c r="CD86" s="70">
        <f t="shared" si="107"/>
        <v>0</v>
      </c>
      <c r="CE86" s="70"/>
      <c r="CF86" s="70"/>
      <c r="CG86" s="106">
        <v>6.18</v>
      </c>
      <c r="CH86" s="259">
        <v>2</v>
      </c>
      <c r="CI86" s="290">
        <v>20.6</v>
      </c>
      <c r="CJ86" s="259">
        <v>6</v>
      </c>
      <c r="CK86" s="263">
        <v>6</v>
      </c>
      <c r="CL86" s="263">
        <v>2</v>
      </c>
      <c r="CM86" s="290">
        <v>14.42</v>
      </c>
      <c r="CN86" s="263">
        <v>4.5</v>
      </c>
      <c r="CO86" s="74">
        <f t="shared" si="122"/>
        <v>47.2</v>
      </c>
      <c r="CP86" s="74">
        <f t="shared" si="123"/>
        <v>14.5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4"/>
        <v>0</v>
      </c>
      <c r="DB86" s="70">
        <f t="shared" si="125"/>
        <v>0</v>
      </c>
      <c r="DC86" s="74"/>
      <c r="DD86" s="74"/>
      <c r="DE86" s="70"/>
      <c r="DF86" s="74"/>
      <c r="DG86" s="74"/>
      <c r="DH86" s="74"/>
      <c r="DI86" s="74">
        <f t="shared" si="126"/>
        <v>0</v>
      </c>
      <c r="DJ86" s="74">
        <f t="shared" si="127"/>
        <v>0</v>
      </c>
      <c r="DK86" s="361">
        <v>41.1</v>
      </c>
      <c r="DL86" s="361">
        <v>13.7</v>
      </c>
      <c r="DM86" s="344"/>
      <c r="DN86" s="344"/>
      <c r="DO86" s="361">
        <v>39.869999999999997</v>
      </c>
      <c r="DP86" s="361">
        <v>13.29</v>
      </c>
      <c r="DQ86" s="355"/>
      <c r="DR86" s="355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28"/>
        <v>0</v>
      </c>
      <c r="ED86" s="74">
        <f t="shared" si="128"/>
        <v>0</v>
      </c>
      <c r="EE86" s="70"/>
      <c r="EF86" s="70"/>
      <c r="EG86" s="71">
        <v>44.34</v>
      </c>
      <c r="EH86" s="376">
        <v>11.085000000000001</v>
      </c>
      <c r="EI86" s="87">
        <v>103.09</v>
      </c>
      <c r="EJ86" s="87">
        <v>25.772500000000001</v>
      </c>
      <c r="EK86" s="74">
        <v>128.87</v>
      </c>
      <c r="EL86" s="272">
        <v>32.217500000000001</v>
      </c>
      <c r="EM86" s="377">
        <v>103.09</v>
      </c>
      <c r="EN86" s="377">
        <v>25.772500000000001</v>
      </c>
      <c r="EO86" s="377">
        <v>51.55</v>
      </c>
      <c r="EP86" s="377">
        <v>12.887499999999999</v>
      </c>
      <c r="EQ86" s="74">
        <f t="shared" si="129"/>
        <v>430.94</v>
      </c>
      <c r="ER86" s="74">
        <f t="shared" si="130"/>
        <v>69.075000000000003</v>
      </c>
      <c r="ES86" s="172"/>
      <c r="ET86" s="172"/>
      <c r="EU86" s="273"/>
      <c r="EV86" s="273"/>
      <c r="EW86" s="70">
        <f t="shared" si="131"/>
        <v>0</v>
      </c>
      <c r="EX86" s="70">
        <f t="shared" si="132"/>
        <v>0</v>
      </c>
      <c r="EY86" s="74"/>
      <c r="EZ86" s="74"/>
      <c r="FA86" s="372">
        <v>25</v>
      </c>
      <c r="FB86" s="373">
        <v>0</v>
      </c>
      <c r="FC86" s="106">
        <v>26</v>
      </c>
      <c r="FD86" s="261">
        <v>0</v>
      </c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3"/>
        <v>0</v>
      </c>
      <c r="FR86" s="74">
        <f t="shared" si="134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5"/>
        <v>0</v>
      </c>
      <c r="GH86" s="74">
        <f t="shared" si="136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8"/>
        <v>0</v>
      </c>
      <c r="HJ86" s="70">
        <f t="shared" si="109"/>
        <v>0</v>
      </c>
      <c r="HK86" s="74"/>
      <c r="HL86" s="74"/>
      <c r="HM86" s="74"/>
      <c r="HN86" s="272"/>
      <c r="HO86" s="74">
        <f t="shared" si="137"/>
        <v>0</v>
      </c>
      <c r="HP86" s="74">
        <f t="shared" si="138"/>
        <v>0</v>
      </c>
      <c r="HQ86" s="290">
        <v>550</v>
      </c>
      <c r="HR86" s="67"/>
      <c r="HS86" s="290"/>
      <c r="HT86" s="74"/>
      <c r="HU86" s="74">
        <f t="shared" si="139"/>
        <v>550</v>
      </c>
      <c r="HV86" s="74">
        <f t="shared" si="140"/>
        <v>0</v>
      </c>
      <c r="HW86" s="74"/>
      <c r="HX86" s="74"/>
      <c r="HY86" s="366">
        <v>4.7</v>
      </c>
      <c r="HZ86" s="366">
        <v>1.175</v>
      </c>
      <c r="IA86" s="89"/>
      <c r="IB86" s="87"/>
      <c r="IC86" s="172">
        <v>10</v>
      </c>
      <c r="ID86" s="263">
        <v>2.5</v>
      </c>
      <c r="IE86" s="184"/>
      <c r="IF86" s="184"/>
      <c r="IG86" s="74">
        <f t="shared" si="141"/>
        <v>14.7</v>
      </c>
      <c r="IH86" s="74">
        <f t="shared" si="142"/>
        <v>3.6749999999999998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0"/>
        <v>0</v>
      </c>
      <c r="IV86" s="74">
        <f t="shared" si="111"/>
        <v>0</v>
      </c>
      <c r="IW86" s="74"/>
      <c r="IX86" s="74"/>
      <c r="IY86" s="67"/>
      <c r="IZ86" s="67"/>
      <c r="JA86" s="67"/>
      <c r="JB86" s="67"/>
      <c r="JC86" s="67"/>
      <c r="JD86" s="67"/>
      <c r="JE86" s="383">
        <v>10.31</v>
      </c>
      <c r="JF86" s="383">
        <v>0</v>
      </c>
      <c r="JG86" s="74">
        <f t="shared" si="143"/>
        <v>10.31</v>
      </c>
      <c r="JH86" s="74">
        <f t="shared" si="144"/>
        <v>0</v>
      </c>
      <c r="JI86" s="263"/>
      <c r="JJ86" s="263"/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5"/>
        <v>53.886300000000006</v>
      </c>
      <c r="JX86" s="74">
        <f t="shared" si="146"/>
        <v>11</v>
      </c>
      <c r="JY86" s="74"/>
      <c r="JZ86" s="74"/>
      <c r="KA86" s="67"/>
      <c r="KB86" s="67"/>
      <c r="KC86" s="74">
        <f t="shared" si="147"/>
        <v>0</v>
      </c>
      <c r="KD86" s="74">
        <f t="shared" si="148"/>
        <v>0</v>
      </c>
      <c r="KE86" s="70"/>
      <c r="KF86" s="70"/>
      <c r="KG86" s="70"/>
      <c r="KH86" s="70"/>
      <c r="KI86" s="70">
        <f t="shared" si="112"/>
        <v>0</v>
      </c>
      <c r="KJ86" s="70">
        <f t="shared" si="113"/>
        <v>0</v>
      </c>
      <c r="KK86" s="70"/>
      <c r="KL86" s="70"/>
      <c r="KM86" s="70"/>
      <c r="KN86" s="70"/>
      <c r="KO86" s="70">
        <f t="shared" si="149"/>
        <v>0</v>
      </c>
      <c r="KP86" s="70">
        <f t="shared" si="149"/>
        <v>0</v>
      </c>
      <c r="KQ86" s="260"/>
      <c r="KR86" s="70"/>
      <c r="KS86" s="70"/>
      <c r="KT86" s="70"/>
      <c r="KU86" s="114">
        <f t="shared" si="150"/>
        <v>0</v>
      </c>
      <c r="KV86" s="114">
        <f t="shared" si="151"/>
        <v>0</v>
      </c>
      <c r="KW86" s="70"/>
      <c r="KX86" s="70"/>
      <c r="KY86" s="70">
        <f t="shared" si="152"/>
        <v>0</v>
      </c>
      <c r="KZ86" s="70">
        <f t="shared" si="153"/>
        <v>0</v>
      </c>
      <c r="LA86" s="70"/>
      <c r="LB86" s="70"/>
      <c r="LC86" s="70"/>
      <c r="LD86" s="70"/>
      <c r="LE86" s="70">
        <f t="shared" si="154"/>
        <v>0</v>
      </c>
      <c r="LF86" s="70">
        <f t="shared" si="155"/>
        <v>0</v>
      </c>
      <c r="LG86" s="70"/>
      <c r="LH86" s="70"/>
      <c r="LI86" s="70">
        <f t="shared" si="156"/>
        <v>0</v>
      </c>
      <c r="LJ86" s="70">
        <f t="shared" si="157"/>
        <v>0</v>
      </c>
      <c r="LK86" s="67">
        <v>24.2</v>
      </c>
      <c r="LL86" s="263">
        <v>0</v>
      </c>
      <c r="LM86" s="75">
        <v>24.02</v>
      </c>
      <c r="LN86" s="363">
        <v>0</v>
      </c>
      <c r="LO86" s="75">
        <v>6.5750000000000002</v>
      </c>
      <c r="LP86" s="365">
        <v>0</v>
      </c>
      <c r="LQ86" s="130"/>
      <c r="LR86" s="265"/>
      <c r="LS86" s="265"/>
      <c r="LT86" s="265"/>
      <c r="LU86" s="70">
        <f t="shared" si="158"/>
        <v>54.795000000000002</v>
      </c>
      <c r="LV86" s="70">
        <f t="shared" si="159"/>
        <v>0</v>
      </c>
      <c r="LW86" s="130"/>
      <c r="LX86" s="70"/>
      <c r="LY86" s="70"/>
      <c r="LZ86" s="70"/>
      <c r="MA86" s="70">
        <f t="shared" si="160"/>
        <v>0</v>
      </c>
      <c r="MB86" s="70">
        <f t="shared" si="161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2"/>
        <v>0</v>
      </c>
      <c r="ML86" s="70">
        <f t="shared" si="163"/>
        <v>0</v>
      </c>
      <c r="MM86" s="375">
        <v>0</v>
      </c>
      <c r="MN86" s="375">
        <v>0</v>
      </c>
      <c r="MO86" s="375">
        <v>0</v>
      </c>
      <c r="MP86" s="375">
        <v>0</v>
      </c>
      <c r="MQ86" s="70">
        <f t="shared" si="164"/>
        <v>0</v>
      </c>
      <c r="MR86" s="70">
        <f t="shared" si="165"/>
        <v>0</v>
      </c>
      <c r="MS86" s="70">
        <v>13.6</v>
      </c>
      <c r="MT86" s="70">
        <v>4.7</v>
      </c>
      <c r="MU86" s="70">
        <f t="shared" si="166"/>
        <v>13.6</v>
      </c>
      <c r="MV86" s="70">
        <f t="shared" si="167"/>
        <v>4.7</v>
      </c>
      <c r="MW86" s="70"/>
      <c r="MX86" s="70"/>
      <c r="MY86" s="70">
        <f t="shared" si="168"/>
        <v>0</v>
      </c>
      <c r="MZ86" s="70">
        <f t="shared" si="169"/>
        <v>0</v>
      </c>
      <c r="NA86" s="296"/>
      <c r="NB86" s="330"/>
      <c r="NC86" s="70">
        <f t="shared" si="170"/>
        <v>0</v>
      </c>
      <c r="ND86" s="70">
        <f t="shared" si="171"/>
        <v>0</v>
      </c>
      <c r="NE86" s="172"/>
      <c r="NF86" s="172"/>
      <c r="NG86" s="172">
        <f t="shared" si="172"/>
        <v>0</v>
      </c>
      <c r="NH86" s="172">
        <f t="shared" si="173"/>
        <v>0</v>
      </c>
      <c r="NI86" s="172"/>
      <c r="NJ86" s="172"/>
      <c r="NK86" s="172">
        <f t="shared" si="174"/>
        <v>0</v>
      </c>
      <c r="NL86" s="172">
        <f t="shared" si="175"/>
        <v>0</v>
      </c>
      <c r="NM86" s="261"/>
      <c r="NN86" s="172"/>
      <c r="NO86" s="172">
        <f t="shared" si="176"/>
        <v>0</v>
      </c>
      <c r="NP86" s="172">
        <f t="shared" si="177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8"/>
        <v>0</v>
      </c>
      <c r="OD86" s="70">
        <f t="shared" si="179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0"/>
        <v>0</v>
      </c>
      <c r="ON86" s="70">
        <f t="shared" si="181"/>
        <v>0</v>
      </c>
      <c r="OO86" s="384">
        <v>0</v>
      </c>
      <c r="OP86" s="264"/>
      <c r="OQ86" s="384">
        <v>0</v>
      </c>
      <c r="OR86" s="264"/>
      <c r="OS86" s="384">
        <v>0</v>
      </c>
      <c r="OT86" s="264"/>
      <c r="OU86" s="172">
        <f t="shared" si="182"/>
        <v>0</v>
      </c>
      <c r="OV86" s="172">
        <f t="shared" si="183"/>
        <v>0</v>
      </c>
      <c r="OW86" s="172"/>
      <c r="OX86" s="172"/>
      <c r="OY86" s="172">
        <f t="shared" si="114"/>
        <v>0</v>
      </c>
      <c r="OZ86" s="172">
        <f t="shared" si="115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1"/>
        <v>0</v>
      </c>
      <c r="J87" s="74">
        <f t="shared" si="102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6"/>
        <v>0</v>
      </c>
      <c r="X87" s="74">
        <f t="shared" si="117"/>
        <v>0</v>
      </c>
      <c r="Y87" s="74"/>
      <c r="Z87" s="74"/>
      <c r="AA87" s="71"/>
      <c r="AB87" s="67"/>
      <c r="AC87" s="74">
        <f t="shared" si="118"/>
        <v>0</v>
      </c>
      <c r="AD87" s="74">
        <f t="shared" si="119"/>
        <v>0</v>
      </c>
      <c r="AE87" s="67"/>
      <c r="AF87" s="67"/>
      <c r="AG87" s="67"/>
      <c r="AH87" s="67"/>
      <c r="AI87" s="114"/>
      <c r="AJ87" s="114"/>
      <c r="AK87" s="379">
        <v>115</v>
      </c>
      <c r="AL87" s="380">
        <v>34.5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3"/>
        <v>115</v>
      </c>
      <c r="AV87" s="70">
        <f t="shared" si="104"/>
        <v>34.5</v>
      </c>
      <c r="AW87" s="74"/>
      <c r="AX87" s="74"/>
      <c r="AY87" s="270"/>
      <c r="AZ87" s="74"/>
      <c r="BA87" s="74"/>
      <c r="BB87" s="74"/>
      <c r="BC87" s="74">
        <f t="shared" si="105"/>
        <v>0</v>
      </c>
      <c r="BD87" s="74">
        <f t="shared" si="106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0"/>
        <v>0</v>
      </c>
      <c r="BT87" s="74">
        <f t="shared" si="121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7"/>
        <v>0</v>
      </c>
      <c r="CD87" s="70">
        <f t="shared" si="107"/>
        <v>0</v>
      </c>
      <c r="CE87" s="70"/>
      <c r="CF87" s="70"/>
      <c r="CG87" s="106">
        <v>6.18</v>
      </c>
      <c r="CH87" s="259">
        <v>2</v>
      </c>
      <c r="CI87" s="290">
        <v>20.6</v>
      </c>
      <c r="CJ87" s="259">
        <v>6</v>
      </c>
      <c r="CK87" s="263">
        <v>6</v>
      </c>
      <c r="CL87" s="263">
        <v>2</v>
      </c>
      <c r="CM87" s="290">
        <v>14.42</v>
      </c>
      <c r="CN87" s="263">
        <v>4.5</v>
      </c>
      <c r="CO87" s="74">
        <f t="shared" si="122"/>
        <v>47.2</v>
      </c>
      <c r="CP87" s="74">
        <f t="shared" si="123"/>
        <v>14.5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4"/>
        <v>0</v>
      </c>
      <c r="DB87" s="70">
        <f t="shared" si="125"/>
        <v>0</v>
      </c>
      <c r="DC87" s="74"/>
      <c r="DD87" s="74"/>
      <c r="DE87" s="70"/>
      <c r="DF87" s="74"/>
      <c r="DG87" s="74"/>
      <c r="DH87" s="74"/>
      <c r="DI87" s="74">
        <f t="shared" si="126"/>
        <v>0</v>
      </c>
      <c r="DJ87" s="74">
        <f t="shared" si="127"/>
        <v>0</v>
      </c>
      <c r="DK87" s="361">
        <v>41.1</v>
      </c>
      <c r="DL87" s="361">
        <v>13.7</v>
      </c>
      <c r="DM87" s="344"/>
      <c r="DN87" s="344"/>
      <c r="DO87" s="361">
        <v>39.869999999999997</v>
      </c>
      <c r="DP87" s="361">
        <v>13.29</v>
      </c>
      <c r="DQ87" s="355"/>
      <c r="DR87" s="355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28"/>
        <v>0</v>
      </c>
      <c r="ED87" s="74">
        <f t="shared" si="128"/>
        <v>0</v>
      </c>
      <c r="EE87" s="70"/>
      <c r="EF87" s="70"/>
      <c r="EG87" s="71">
        <v>44.34</v>
      </c>
      <c r="EH87" s="376">
        <v>11.085000000000001</v>
      </c>
      <c r="EI87" s="87">
        <v>103.09</v>
      </c>
      <c r="EJ87" s="87">
        <v>25.772500000000001</v>
      </c>
      <c r="EK87" s="74">
        <v>128.87</v>
      </c>
      <c r="EL87" s="272">
        <v>32.217500000000001</v>
      </c>
      <c r="EM87" s="377">
        <v>103.09</v>
      </c>
      <c r="EN87" s="377">
        <v>25.772500000000001</v>
      </c>
      <c r="EO87" s="377">
        <v>51.55</v>
      </c>
      <c r="EP87" s="377">
        <v>12.887499999999999</v>
      </c>
      <c r="EQ87" s="74">
        <f t="shared" si="129"/>
        <v>430.94</v>
      </c>
      <c r="ER87" s="74">
        <f t="shared" si="130"/>
        <v>69.075000000000003</v>
      </c>
      <c r="ES87" s="172"/>
      <c r="ET87" s="172"/>
      <c r="EU87" s="273"/>
      <c r="EV87" s="273"/>
      <c r="EW87" s="70">
        <f t="shared" si="131"/>
        <v>0</v>
      </c>
      <c r="EX87" s="70">
        <f t="shared" si="132"/>
        <v>0</v>
      </c>
      <c r="EY87" s="74"/>
      <c r="EZ87" s="74"/>
      <c r="FA87" s="372">
        <v>25</v>
      </c>
      <c r="FB87" s="373">
        <v>0</v>
      </c>
      <c r="FC87" s="106">
        <v>26</v>
      </c>
      <c r="FD87" s="261">
        <v>0</v>
      </c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3"/>
        <v>0</v>
      </c>
      <c r="FR87" s="74">
        <f t="shared" si="134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5"/>
        <v>0</v>
      </c>
      <c r="GH87" s="74">
        <f t="shared" si="136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8"/>
        <v>0</v>
      </c>
      <c r="HJ87" s="70">
        <f t="shared" si="109"/>
        <v>0</v>
      </c>
      <c r="HK87" s="74"/>
      <c r="HL87" s="74"/>
      <c r="HM87" s="74"/>
      <c r="HN87" s="272"/>
      <c r="HO87" s="74">
        <f t="shared" si="137"/>
        <v>0</v>
      </c>
      <c r="HP87" s="74">
        <f t="shared" si="138"/>
        <v>0</v>
      </c>
      <c r="HQ87" s="290">
        <v>565</v>
      </c>
      <c r="HR87" s="67"/>
      <c r="HS87" s="290"/>
      <c r="HT87" s="74"/>
      <c r="HU87" s="74">
        <f t="shared" si="139"/>
        <v>565</v>
      </c>
      <c r="HV87" s="74">
        <f t="shared" si="140"/>
        <v>0</v>
      </c>
      <c r="HW87" s="74"/>
      <c r="HX87" s="74"/>
      <c r="HY87" s="367">
        <v>4.7</v>
      </c>
      <c r="HZ87" s="367">
        <v>1.175</v>
      </c>
      <c r="IA87" s="89"/>
      <c r="IB87" s="87"/>
      <c r="IC87" s="172">
        <v>10</v>
      </c>
      <c r="ID87" s="263">
        <v>2.5</v>
      </c>
      <c r="IE87" s="184"/>
      <c r="IF87" s="184"/>
      <c r="IG87" s="74">
        <f t="shared" si="141"/>
        <v>14.7</v>
      </c>
      <c r="IH87" s="74">
        <f t="shared" si="142"/>
        <v>3.6749999999999998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0"/>
        <v>0</v>
      </c>
      <c r="IV87" s="74">
        <f t="shared" si="111"/>
        <v>0</v>
      </c>
      <c r="IW87" s="74"/>
      <c r="IX87" s="74"/>
      <c r="IY87" s="67"/>
      <c r="IZ87" s="67"/>
      <c r="JA87" s="67"/>
      <c r="JB87" s="67"/>
      <c r="JC87" s="67"/>
      <c r="JD87" s="67"/>
      <c r="JE87" s="383">
        <v>10.31</v>
      </c>
      <c r="JF87" s="383">
        <v>0</v>
      </c>
      <c r="JG87" s="74">
        <f t="shared" si="143"/>
        <v>10.31</v>
      </c>
      <c r="JH87" s="74">
        <f t="shared" si="144"/>
        <v>0</v>
      </c>
      <c r="JI87" s="263"/>
      <c r="JJ87" s="263"/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5"/>
        <v>53.886300000000006</v>
      </c>
      <c r="JX87" s="74">
        <f t="shared" si="146"/>
        <v>11</v>
      </c>
      <c r="JY87" s="74"/>
      <c r="JZ87" s="74"/>
      <c r="KA87" s="67"/>
      <c r="KB87" s="67"/>
      <c r="KC87" s="74">
        <f t="shared" si="147"/>
        <v>0</v>
      </c>
      <c r="KD87" s="74">
        <f t="shared" si="148"/>
        <v>0</v>
      </c>
      <c r="KE87" s="70"/>
      <c r="KF87" s="70"/>
      <c r="KG87" s="70"/>
      <c r="KH87" s="70"/>
      <c r="KI87" s="70">
        <f t="shared" si="112"/>
        <v>0</v>
      </c>
      <c r="KJ87" s="70">
        <f t="shared" si="113"/>
        <v>0</v>
      </c>
      <c r="KK87" s="70"/>
      <c r="KL87" s="70"/>
      <c r="KM87" s="70"/>
      <c r="KN87" s="70"/>
      <c r="KO87" s="70">
        <f t="shared" si="149"/>
        <v>0</v>
      </c>
      <c r="KP87" s="70">
        <f t="shared" si="149"/>
        <v>0</v>
      </c>
      <c r="KQ87" s="260"/>
      <c r="KR87" s="70"/>
      <c r="KS87" s="70"/>
      <c r="KT87" s="70"/>
      <c r="KU87" s="114">
        <f t="shared" si="150"/>
        <v>0</v>
      </c>
      <c r="KV87" s="114">
        <f t="shared" si="151"/>
        <v>0</v>
      </c>
      <c r="KW87" s="70"/>
      <c r="KX87" s="70"/>
      <c r="KY87" s="70">
        <f t="shared" si="152"/>
        <v>0</v>
      </c>
      <c r="KZ87" s="70">
        <f t="shared" si="153"/>
        <v>0</v>
      </c>
      <c r="LA87" s="70"/>
      <c r="LB87" s="70"/>
      <c r="LC87" s="70"/>
      <c r="LD87" s="70"/>
      <c r="LE87" s="70">
        <f t="shared" si="154"/>
        <v>0</v>
      </c>
      <c r="LF87" s="70">
        <f t="shared" si="155"/>
        <v>0</v>
      </c>
      <c r="LG87" s="70"/>
      <c r="LH87" s="70"/>
      <c r="LI87" s="70">
        <f t="shared" si="156"/>
        <v>0</v>
      </c>
      <c r="LJ87" s="70">
        <f t="shared" si="157"/>
        <v>0</v>
      </c>
      <c r="LK87" s="67">
        <v>24.2</v>
      </c>
      <c r="LL87" s="263">
        <v>0</v>
      </c>
      <c r="LM87" s="75">
        <v>24.02</v>
      </c>
      <c r="LN87" s="363">
        <v>0</v>
      </c>
      <c r="LO87" s="75">
        <v>6.5750000000000002</v>
      </c>
      <c r="LP87" s="365">
        <v>0</v>
      </c>
      <c r="LQ87" s="130"/>
      <c r="LR87" s="265"/>
      <c r="LS87" s="265"/>
      <c r="LT87" s="265"/>
      <c r="LU87" s="70">
        <f t="shared" si="158"/>
        <v>54.795000000000002</v>
      </c>
      <c r="LV87" s="70">
        <f t="shared" si="159"/>
        <v>0</v>
      </c>
      <c r="LW87" s="130"/>
      <c r="LX87" s="70"/>
      <c r="LY87" s="70"/>
      <c r="LZ87" s="70"/>
      <c r="MA87" s="70">
        <f t="shared" si="160"/>
        <v>0</v>
      </c>
      <c r="MB87" s="70">
        <f t="shared" si="161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2"/>
        <v>0</v>
      </c>
      <c r="ML87" s="70">
        <f t="shared" si="163"/>
        <v>0</v>
      </c>
      <c r="MM87" s="375">
        <v>0</v>
      </c>
      <c r="MN87" s="375">
        <v>0</v>
      </c>
      <c r="MO87" s="375">
        <v>0</v>
      </c>
      <c r="MP87" s="375">
        <v>0</v>
      </c>
      <c r="MQ87" s="70">
        <f t="shared" si="164"/>
        <v>0</v>
      </c>
      <c r="MR87" s="70">
        <f t="shared" si="165"/>
        <v>0</v>
      </c>
      <c r="MS87" s="70">
        <v>13.6</v>
      </c>
      <c r="MT87" s="70">
        <v>4.7</v>
      </c>
      <c r="MU87" s="70">
        <f t="shared" si="166"/>
        <v>13.6</v>
      </c>
      <c r="MV87" s="70">
        <f t="shared" si="167"/>
        <v>4.7</v>
      </c>
      <c r="MW87" s="70"/>
      <c r="MX87" s="70"/>
      <c r="MY87" s="70">
        <f t="shared" si="168"/>
        <v>0</v>
      </c>
      <c r="MZ87" s="70">
        <f t="shared" si="169"/>
        <v>0</v>
      </c>
      <c r="NA87" s="296"/>
      <c r="NB87" s="330"/>
      <c r="NC87" s="70">
        <f t="shared" si="170"/>
        <v>0</v>
      </c>
      <c r="ND87" s="70">
        <f t="shared" si="171"/>
        <v>0</v>
      </c>
      <c r="NE87" s="172"/>
      <c r="NF87" s="172"/>
      <c r="NG87" s="172">
        <f t="shared" si="172"/>
        <v>0</v>
      </c>
      <c r="NH87" s="172">
        <f t="shared" si="173"/>
        <v>0</v>
      </c>
      <c r="NI87" s="172"/>
      <c r="NJ87" s="172"/>
      <c r="NK87" s="172">
        <f t="shared" si="174"/>
        <v>0</v>
      </c>
      <c r="NL87" s="172">
        <f t="shared" si="175"/>
        <v>0</v>
      </c>
      <c r="NM87" s="261"/>
      <c r="NN87" s="172"/>
      <c r="NO87" s="172">
        <f t="shared" si="176"/>
        <v>0</v>
      </c>
      <c r="NP87" s="172">
        <f t="shared" si="177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8"/>
        <v>0</v>
      </c>
      <c r="OD87" s="70">
        <f t="shared" si="179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0"/>
        <v>0</v>
      </c>
      <c r="ON87" s="70">
        <f t="shared" si="181"/>
        <v>0</v>
      </c>
      <c r="OO87" s="384">
        <v>0</v>
      </c>
      <c r="OP87" s="264"/>
      <c r="OQ87" s="384">
        <v>0</v>
      </c>
      <c r="OR87" s="264"/>
      <c r="OS87" s="384">
        <v>0</v>
      </c>
      <c r="OT87" s="264"/>
      <c r="OU87" s="172">
        <f t="shared" si="182"/>
        <v>0</v>
      </c>
      <c r="OV87" s="172">
        <f t="shared" si="183"/>
        <v>0</v>
      </c>
      <c r="OW87" s="172"/>
      <c r="OX87" s="172"/>
      <c r="OY87" s="172">
        <f t="shared" si="114"/>
        <v>0</v>
      </c>
      <c r="OZ87" s="172">
        <f t="shared" si="115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1"/>
        <v>0</v>
      </c>
      <c r="J88" s="74">
        <f t="shared" si="102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6"/>
        <v>0</v>
      </c>
      <c r="X88" s="74">
        <f t="shared" si="117"/>
        <v>0</v>
      </c>
      <c r="Y88" s="74"/>
      <c r="Z88" s="74"/>
      <c r="AA88" s="71"/>
      <c r="AB88" s="67"/>
      <c r="AC88" s="74">
        <f t="shared" si="118"/>
        <v>0</v>
      </c>
      <c r="AD88" s="74">
        <f t="shared" si="119"/>
        <v>0</v>
      </c>
      <c r="AE88" s="67"/>
      <c r="AF88" s="67"/>
      <c r="AG88" s="67"/>
      <c r="AH88" s="67"/>
      <c r="AI88" s="114"/>
      <c r="AJ88" s="114"/>
      <c r="AK88" s="379">
        <v>115</v>
      </c>
      <c r="AL88" s="380">
        <v>34.5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3"/>
        <v>115</v>
      </c>
      <c r="AV88" s="70">
        <f t="shared" si="104"/>
        <v>34.5</v>
      </c>
      <c r="AW88" s="74"/>
      <c r="AX88" s="74"/>
      <c r="AY88" s="270"/>
      <c r="AZ88" s="74"/>
      <c r="BA88" s="74"/>
      <c r="BB88" s="74"/>
      <c r="BC88" s="74">
        <f t="shared" si="105"/>
        <v>0</v>
      </c>
      <c r="BD88" s="74">
        <f t="shared" si="106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0"/>
        <v>0</v>
      </c>
      <c r="BT88" s="74">
        <f t="shared" si="121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7"/>
        <v>0</v>
      </c>
      <c r="CD88" s="70">
        <f t="shared" si="107"/>
        <v>0</v>
      </c>
      <c r="CE88" s="70"/>
      <c r="CF88" s="70"/>
      <c r="CG88" s="106">
        <v>6.18</v>
      </c>
      <c r="CH88" s="259">
        <v>2</v>
      </c>
      <c r="CI88" s="290">
        <v>20.6</v>
      </c>
      <c r="CJ88" s="259">
        <v>6</v>
      </c>
      <c r="CK88" s="263">
        <v>6</v>
      </c>
      <c r="CL88" s="263">
        <v>2</v>
      </c>
      <c r="CM88" s="290">
        <v>14.42</v>
      </c>
      <c r="CN88" s="263">
        <v>4.5</v>
      </c>
      <c r="CO88" s="74">
        <f t="shared" si="122"/>
        <v>47.2</v>
      </c>
      <c r="CP88" s="74">
        <f t="shared" si="123"/>
        <v>14.5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4"/>
        <v>0</v>
      </c>
      <c r="DB88" s="70">
        <f t="shared" si="125"/>
        <v>0</v>
      </c>
      <c r="DC88" s="74"/>
      <c r="DD88" s="74"/>
      <c r="DE88" s="70"/>
      <c r="DF88" s="74"/>
      <c r="DG88" s="74"/>
      <c r="DH88" s="74"/>
      <c r="DI88" s="74">
        <f t="shared" si="126"/>
        <v>0</v>
      </c>
      <c r="DJ88" s="74">
        <f t="shared" si="127"/>
        <v>0</v>
      </c>
      <c r="DK88" s="361">
        <v>41.1</v>
      </c>
      <c r="DL88" s="361">
        <v>13.7</v>
      </c>
      <c r="DM88" s="344"/>
      <c r="DN88" s="344"/>
      <c r="DO88" s="361">
        <v>39.869999999999997</v>
      </c>
      <c r="DP88" s="361">
        <v>13.29</v>
      </c>
      <c r="DQ88" s="355"/>
      <c r="DR88" s="355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28"/>
        <v>0</v>
      </c>
      <c r="ED88" s="74">
        <f t="shared" si="128"/>
        <v>0</v>
      </c>
      <c r="EE88" s="70"/>
      <c r="EF88" s="70"/>
      <c r="EG88" s="71">
        <v>44.34</v>
      </c>
      <c r="EH88" s="376">
        <v>11.085000000000001</v>
      </c>
      <c r="EI88" s="87">
        <v>103.09</v>
      </c>
      <c r="EJ88" s="87">
        <v>25.772500000000001</v>
      </c>
      <c r="EK88" s="74">
        <v>128.87</v>
      </c>
      <c r="EL88" s="272">
        <v>32.217500000000001</v>
      </c>
      <c r="EM88" s="377">
        <v>103.09</v>
      </c>
      <c r="EN88" s="377">
        <v>25.772500000000001</v>
      </c>
      <c r="EO88" s="377">
        <v>51.55</v>
      </c>
      <c r="EP88" s="377">
        <v>12.887499999999999</v>
      </c>
      <c r="EQ88" s="74">
        <f t="shared" si="129"/>
        <v>430.94</v>
      </c>
      <c r="ER88" s="74">
        <f t="shared" si="130"/>
        <v>69.075000000000003</v>
      </c>
      <c r="ES88" s="172"/>
      <c r="ET88" s="172"/>
      <c r="EU88" s="273"/>
      <c r="EV88" s="273"/>
      <c r="EW88" s="70">
        <f t="shared" si="131"/>
        <v>0</v>
      </c>
      <c r="EX88" s="70">
        <f t="shared" si="132"/>
        <v>0</v>
      </c>
      <c r="EY88" s="74"/>
      <c r="EZ88" s="74"/>
      <c r="FA88" s="372">
        <v>25</v>
      </c>
      <c r="FB88" s="373">
        <v>0</v>
      </c>
      <c r="FC88" s="106">
        <v>26</v>
      </c>
      <c r="FD88" s="261">
        <v>0</v>
      </c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3"/>
        <v>0</v>
      </c>
      <c r="FR88" s="74">
        <f t="shared" si="134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5"/>
        <v>0</v>
      </c>
      <c r="GH88" s="74">
        <f t="shared" si="136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8"/>
        <v>0</v>
      </c>
      <c r="HJ88" s="70">
        <f t="shared" si="109"/>
        <v>0</v>
      </c>
      <c r="HK88" s="74"/>
      <c r="HL88" s="74"/>
      <c r="HM88" s="74"/>
      <c r="HN88" s="272"/>
      <c r="HO88" s="74">
        <f t="shared" si="137"/>
        <v>0</v>
      </c>
      <c r="HP88" s="74">
        <f t="shared" si="138"/>
        <v>0</v>
      </c>
      <c r="HQ88" s="290">
        <v>565</v>
      </c>
      <c r="HR88" s="67"/>
      <c r="HS88" s="290"/>
      <c r="HT88" s="74"/>
      <c r="HU88" s="74">
        <f t="shared" si="139"/>
        <v>565</v>
      </c>
      <c r="HV88" s="74">
        <f t="shared" si="140"/>
        <v>0</v>
      </c>
      <c r="HW88" s="74"/>
      <c r="HX88" s="74"/>
      <c r="HY88" s="366">
        <v>4.7</v>
      </c>
      <c r="HZ88" s="366">
        <v>1.175</v>
      </c>
      <c r="IA88" s="89"/>
      <c r="IB88" s="87"/>
      <c r="IC88" s="172">
        <v>10</v>
      </c>
      <c r="ID88" s="263">
        <v>2.5</v>
      </c>
      <c r="IE88" s="184"/>
      <c r="IF88" s="184"/>
      <c r="IG88" s="74">
        <f t="shared" si="141"/>
        <v>14.7</v>
      </c>
      <c r="IH88" s="74">
        <f t="shared" si="142"/>
        <v>3.6749999999999998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0"/>
        <v>0</v>
      </c>
      <c r="IV88" s="74">
        <f t="shared" si="111"/>
        <v>0</v>
      </c>
      <c r="IW88" s="74"/>
      <c r="IX88" s="74"/>
      <c r="IY88" s="67"/>
      <c r="IZ88" s="67"/>
      <c r="JA88" s="67"/>
      <c r="JB88" s="67"/>
      <c r="JC88" s="67"/>
      <c r="JD88" s="67"/>
      <c r="JE88" s="383">
        <v>10.31</v>
      </c>
      <c r="JF88" s="383">
        <v>0</v>
      </c>
      <c r="JG88" s="74">
        <f t="shared" si="143"/>
        <v>10.31</v>
      </c>
      <c r="JH88" s="74">
        <f t="shared" si="144"/>
        <v>0</v>
      </c>
      <c r="JI88" s="263"/>
      <c r="JJ88" s="263"/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5"/>
        <v>53.886300000000006</v>
      </c>
      <c r="JX88" s="74">
        <f t="shared" si="146"/>
        <v>11</v>
      </c>
      <c r="JY88" s="74"/>
      <c r="JZ88" s="74"/>
      <c r="KA88" s="67"/>
      <c r="KB88" s="67"/>
      <c r="KC88" s="74">
        <f t="shared" si="147"/>
        <v>0</v>
      </c>
      <c r="KD88" s="74">
        <f t="shared" si="148"/>
        <v>0</v>
      </c>
      <c r="KE88" s="70"/>
      <c r="KF88" s="70"/>
      <c r="KG88" s="70"/>
      <c r="KH88" s="70"/>
      <c r="KI88" s="70">
        <f t="shared" si="112"/>
        <v>0</v>
      </c>
      <c r="KJ88" s="70">
        <f t="shared" si="113"/>
        <v>0</v>
      </c>
      <c r="KK88" s="70"/>
      <c r="KL88" s="70"/>
      <c r="KM88" s="70"/>
      <c r="KN88" s="70"/>
      <c r="KO88" s="70">
        <f t="shared" si="149"/>
        <v>0</v>
      </c>
      <c r="KP88" s="70">
        <f t="shared" si="149"/>
        <v>0</v>
      </c>
      <c r="KQ88" s="260"/>
      <c r="KR88" s="70"/>
      <c r="KS88" s="70"/>
      <c r="KT88" s="70"/>
      <c r="KU88" s="114">
        <f t="shared" si="150"/>
        <v>0</v>
      </c>
      <c r="KV88" s="114">
        <f t="shared" si="151"/>
        <v>0</v>
      </c>
      <c r="KW88" s="70"/>
      <c r="KX88" s="70"/>
      <c r="KY88" s="70">
        <f t="shared" si="152"/>
        <v>0</v>
      </c>
      <c r="KZ88" s="70">
        <f t="shared" si="153"/>
        <v>0</v>
      </c>
      <c r="LA88" s="70"/>
      <c r="LB88" s="70"/>
      <c r="LC88" s="70"/>
      <c r="LD88" s="70"/>
      <c r="LE88" s="70">
        <f t="shared" si="154"/>
        <v>0</v>
      </c>
      <c r="LF88" s="70">
        <f t="shared" si="155"/>
        <v>0</v>
      </c>
      <c r="LG88" s="70"/>
      <c r="LH88" s="70"/>
      <c r="LI88" s="70">
        <f t="shared" si="156"/>
        <v>0</v>
      </c>
      <c r="LJ88" s="70">
        <f t="shared" si="157"/>
        <v>0</v>
      </c>
      <c r="LK88" s="67">
        <v>24.2</v>
      </c>
      <c r="LL88" s="263">
        <v>0</v>
      </c>
      <c r="LM88" s="75">
        <v>24.02</v>
      </c>
      <c r="LN88" s="363">
        <v>0</v>
      </c>
      <c r="LO88" s="75">
        <v>6.5750000000000002</v>
      </c>
      <c r="LP88" s="365">
        <v>0</v>
      </c>
      <c r="LQ88" s="130"/>
      <c r="LR88" s="265"/>
      <c r="LS88" s="265"/>
      <c r="LT88" s="265"/>
      <c r="LU88" s="70">
        <f t="shared" si="158"/>
        <v>54.795000000000002</v>
      </c>
      <c r="LV88" s="70">
        <f t="shared" si="159"/>
        <v>0</v>
      </c>
      <c r="LW88" s="130"/>
      <c r="LX88" s="70"/>
      <c r="LY88" s="70"/>
      <c r="LZ88" s="70"/>
      <c r="MA88" s="70">
        <f t="shared" si="160"/>
        <v>0</v>
      </c>
      <c r="MB88" s="70">
        <f t="shared" si="161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2"/>
        <v>0</v>
      </c>
      <c r="ML88" s="70">
        <f t="shared" si="163"/>
        <v>0</v>
      </c>
      <c r="MM88" s="375">
        <v>0</v>
      </c>
      <c r="MN88" s="375">
        <v>0</v>
      </c>
      <c r="MO88" s="375">
        <v>0</v>
      </c>
      <c r="MP88" s="375">
        <v>0</v>
      </c>
      <c r="MQ88" s="70">
        <f t="shared" si="164"/>
        <v>0</v>
      </c>
      <c r="MR88" s="70">
        <f t="shared" si="165"/>
        <v>0</v>
      </c>
      <c r="MS88" s="70">
        <v>13.6</v>
      </c>
      <c r="MT88" s="70">
        <v>4.7</v>
      </c>
      <c r="MU88" s="70">
        <f t="shared" si="166"/>
        <v>13.6</v>
      </c>
      <c r="MV88" s="70">
        <f t="shared" si="167"/>
        <v>4.7</v>
      </c>
      <c r="MW88" s="70"/>
      <c r="MX88" s="70"/>
      <c r="MY88" s="70">
        <f t="shared" si="168"/>
        <v>0</v>
      </c>
      <c r="MZ88" s="70">
        <f t="shared" si="169"/>
        <v>0</v>
      </c>
      <c r="NA88" s="296"/>
      <c r="NB88" s="330"/>
      <c r="NC88" s="70">
        <f t="shared" si="170"/>
        <v>0</v>
      </c>
      <c r="ND88" s="70">
        <f t="shared" si="171"/>
        <v>0</v>
      </c>
      <c r="NE88" s="172"/>
      <c r="NF88" s="172"/>
      <c r="NG88" s="172">
        <f t="shared" si="172"/>
        <v>0</v>
      </c>
      <c r="NH88" s="172">
        <f t="shared" si="173"/>
        <v>0</v>
      </c>
      <c r="NI88" s="172"/>
      <c r="NJ88" s="172"/>
      <c r="NK88" s="172">
        <f t="shared" si="174"/>
        <v>0</v>
      </c>
      <c r="NL88" s="172">
        <f t="shared" si="175"/>
        <v>0</v>
      </c>
      <c r="NM88" s="261"/>
      <c r="NN88" s="172"/>
      <c r="NO88" s="172">
        <f t="shared" si="176"/>
        <v>0</v>
      </c>
      <c r="NP88" s="172">
        <f t="shared" si="177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8"/>
        <v>0</v>
      </c>
      <c r="OD88" s="70">
        <f t="shared" si="179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0"/>
        <v>0</v>
      </c>
      <c r="ON88" s="70">
        <f t="shared" si="181"/>
        <v>0</v>
      </c>
      <c r="OO88" s="384">
        <v>0</v>
      </c>
      <c r="OP88" s="264"/>
      <c r="OQ88" s="384">
        <v>0</v>
      </c>
      <c r="OR88" s="264"/>
      <c r="OS88" s="384">
        <v>0</v>
      </c>
      <c r="OT88" s="264"/>
      <c r="OU88" s="172">
        <f t="shared" si="182"/>
        <v>0</v>
      </c>
      <c r="OV88" s="172">
        <f t="shared" si="183"/>
        <v>0</v>
      </c>
      <c r="OW88" s="172"/>
      <c r="OX88" s="172"/>
      <c r="OY88" s="172">
        <f t="shared" si="114"/>
        <v>0</v>
      </c>
      <c r="OZ88" s="172">
        <f t="shared" si="115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1"/>
        <v>0</v>
      </c>
      <c r="J89" s="74">
        <f t="shared" si="102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6"/>
        <v>0</v>
      </c>
      <c r="X89" s="74">
        <f t="shared" si="117"/>
        <v>0</v>
      </c>
      <c r="Y89" s="74"/>
      <c r="Z89" s="74"/>
      <c r="AA89" s="71"/>
      <c r="AB89" s="67"/>
      <c r="AC89" s="74">
        <f t="shared" si="118"/>
        <v>0</v>
      </c>
      <c r="AD89" s="74">
        <f t="shared" si="119"/>
        <v>0</v>
      </c>
      <c r="AE89" s="67"/>
      <c r="AF89" s="67"/>
      <c r="AG89" s="67"/>
      <c r="AH89" s="67"/>
      <c r="AI89" s="114"/>
      <c r="AJ89" s="114"/>
      <c r="AK89" s="379">
        <v>115</v>
      </c>
      <c r="AL89" s="380">
        <v>34.5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3"/>
        <v>115</v>
      </c>
      <c r="AV89" s="70">
        <f t="shared" si="104"/>
        <v>34.5</v>
      </c>
      <c r="AW89" s="74"/>
      <c r="AX89" s="74"/>
      <c r="AY89" s="270"/>
      <c r="AZ89" s="74"/>
      <c r="BA89" s="74"/>
      <c r="BB89" s="74"/>
      <c r="BC89" s="74">
        <f t="shared" si="105"/>
        <v>0</v>
      </c>
      <c r="BD89" s="74">
        <f t="shared" si="106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0"/>
        <v>0</v>
      </c>
      <c r="BT89" s="74">
        <f t="shared" si="121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7"/>
        <v>0</v>
      </c>
      <c r="CD89" s="70">
        <f t="shared" si="107"/>
        <v>0</v>
      </c>
      <c r="CE89" s="70"/>
      <c r="CF89" s="70"/>
      <c r="CG89" s="106">
        <v>6.18</v>
      </c>
      <c r="CH89" s="259">
        <v>2</v>
      </c>
      <c r="CI89" s="290">
        <v>20.6</v>
      </c>
      <c r="CJ89" s="259">
        <v>6</v>
      </c>
      <c r="CK89" s="263">
        <v>6</v>
      </c>
      <c r="CL89" s="263">
        <v>2</v>
      </c>
      <c r="CM89" s="290">
        <v>14.42</v>
      </c>
      <c r="CN89" s="263">
        <v>4.5</v>
      </c>
      <c r="CO89" s="74">
        <f t="shared" si="122"/>
        <v>47.2</v>
      </c>
      <c r="CP89" s="74">
        <f t="shared" si="123"/>
        <v>14.5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4"/>
        <v>0</v>
      </c>
      <c r="DB89" s="70">
        <f t="shared" si="125"/>
        <v>0</v>
      </c>
      <c r="DC89" s="74"/>
      <c r="DD89" s="74"/>
      <c r="DE89" s="70"/>
      <c r="DF89" s="74"/>
      <c r="DG89" s="74"/>
      <c r="DH89" s="74"/>
      <c r="DI89" s="74">
        <f t="shared" si="126"/>
        <v>0</v>
      </c>
      <c r="DJ89" s="74">
        <f t="shared" si="127"/>
        <v>0</v>
      </c>
      <c r="DK89" s="361">
        <v>41.1</v>
      </c>
      <c r="DL89" s="361">
        <v>13.7</v>
      </c>
      <c r="DM89" s="344"/>
      <c r="DN89" s="344"/>
      <c r="DO89" s="361">
        <v>39.869999999999997</v>
      </c>
      <c r="DP89" s="361">
        <v>13.29</v>
      </c>
      <c r="DQ89" s="355"/>
      <c r="DR89" s="355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28"/>
        <v>0</v>
      </c>
      <c r="ED89" s="74">
        <f t="shared" si="128"/>
        <v>0</v>
      </c>
      <c r="EE89" s="70"/>
      <c r="EF89" s="70"/>
      <c r="EG89" s="71">
        <v>44.34</v>
      </c>
      <c r="EH89" s="376">
        <v>11.085000000000001</v>
      </c>
      <c r="EI89" s="87">
        <v>103.09</v>
      </c>
      <c r="EJ89" s="87">
        <v>25.772500000000001</v>
      </c>
      <c r="EK89" s="74">
        <v>128.87</v>
      </c>
      <c r="EL89" s="272">
        <v>32.217500000000001</v>
      </c>
      <c r="EM89" s="377">
        <v>103.09</v>
      </c>
      <c r="EN89" s="377">
        <v>25.772500000000001</v>
      </c>
      <c r="EO89" s="377">
        <v>51.55</v>
      </c>
      <c r="EP89" s="377">
        <v>12.887499999999999</v>
      </c>
      <c r="EQ89" s="74">
        <f t="shared" si="129"/>
        <v>430.94</v>
      </c>
      <c r="ER89" s="74">
        <f t="shared" si="130"/>
        <v>69.075000000000003</v>
      </c>
      <c r="ES89" s="172"/>
      <c r="ET89" s="172"/>
      <c r="EU89" s="273"/>
      <c r="EV89" s="273"/>
      <c r="EW89" s="70">
        <f t="shared" si="131"/>
        <v>0</v>
      </c>
      <c r="EX89" s="70">
        <f t="shared" si="132"/>
        <v>0</v>
      </c>
      <c r="EY89" s="74"/>
      <c r="EZ89" s="74"/>
      <c r="FA89" s="372">
        <v>25</v>
      </c>
      <c r="FB89" s="373">
        <v>0</v>
      </c>
      <c r="FC89" s="106">
        <v>26</v>
      </c>
      <c r="FD89" s="261">
        <v>0</v>
      </c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3"/>
        <v>0</v>
      </c>
      <c r="FR89" s="74">
        <f t="shared" si="134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5"/>
        <v>0</v>
      </c>
      <c r="GH89" s="74">
        <f t="shared" si="136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8"/>
        <v>0</v>
      </c>
      <c r="HJ89" s="70">
        <f t="shared" si="109"/>
        <v>0</v>
      </c>
      <c r="HK89" s="74"/>
      <c r="HL89" s="74"/>
      <c r="HM89" s="74"/>
      <c r="HN89" s="272"/>
      <c r="HO89" s="74">
        <f t="shared" si="137"/>
        <v>0</v>
      </c>
      <c r="HP89" s="74">
        <f t="shared" si="138"/>
        <v>0</v>
      </c>
      <c r="HQ89" s="290">
        <v>565</v>
      </c>
      <c r="HR89" s="67"/>
      <c r="HS89" s="290"/>
      <c r="HT89" s="74"/>
      <c r="HU89" s="74">
        <f t="shared" si="139"/>
        <v>565</v>
      </c>
      <c r="HV89" s="74">
        <f t="shared" si="140"/>
        <v>0</v>
      </c>
      <c r="HW89" s="74"/>
      <c r="HX89" s="74"/>
      <c r="HY89" s="366">
        <v>4.7</v>
      </c>
      <c r="HZ89" s="366">
        <v>1.175</v>
      </c>
      <c r="IA89" s="89"/>
      <c r="IB89" s="87"/>
      <c r="IC89" s="172">
        <v>10</v>
      </c>
      <c r="ID89" s="263">
        <v>2.5</v>
      </c>
      <c r="IE89" s="184"/>
      <c r="IF89" s="184"/>
      <c r="IG89" s="74">
        <f t="shared" si="141"/>
        <v>14.7</v>
      </c>
      <c r="IH89" s="74">
        <f t="shared" si="142"/>
        <v>3.6749999999999998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0"/>
        <v>0</v>
      </c>
      <c r="IV89" s="74">
        <f t="shared" si="111"/>
        <v>0</v>
      </c>
      <c r="IW89" s="74"/>
      <c r="IX89" s="74"/>
      <c r="IY89" s="67"/>
      <c r="IZ89" s="67"/>
      <c r="JA89" s="67"/>
      <c r="JB89" s="67"/>
      <c r="JC89" s="67"/>
      <c r="JD89" s="67"/>
      <c r="JE89" s="383">
        <v>10.31</v>
      </c>
      <c r="JF89" s="383">
        <v>0</v>
      </c>
      <c r="JG89" s="74">
        <f t="shared" si="143"/>
        <v>10.31</v>
      </c>
      <c r="JH89" s="74">
        <f t="shared" si="144"/>
        <v>0</v>
      </c>
      <c r="JI89" s="263"/>
      <c r="JJ89" s="263"/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5"/>
        <v>53.886300000000006</v>
      </c>
      <c r="JX89" s="74">
        <f t="shared" si="146"/>
        <v>11</v>
      </c>
      <c r="JY89" s="74"/>
      <c r="JZ89" s="74"/>
      <c r="KA89" s="67"/>
      <c r="KB89" s="67"/>
      <c r="KC89" s="74">
        <f t="shared" si="147"/>
        <v>0</v>
      </c>
      <c r="KD89" s="74">
        <f t="shared" si="148"/>
        <v>0</v>
      </c>
      <c r="KE89" s="70"/>
      <c r="KF89" s="70"/>
      <c r="KG89" s="70"/>
      <c r="KH89" s="70"/>
      <c r="KI89" s="70">
        <f t="shared" si="112"/>
        <v>0</v>
      </c>
      <c r="KJ89" s="70">
        <f t="shared" si="113"/>
        <v>0</v>
      </c>
      <c r="KK89" s="70"/>
      <c r="KL89" s="70"/>
      <c r="KM89" s="70"/>
      <c r="KN89" s="70"/>
      <c r="KO89" s="70">
        <f t="shared" si="149"/>
        <v>0</v>
      </c>
      <c r="KP89" s="70">
        <f t="shared" si="149"/>
        <v>0</v>
      </c>
      <c r="KQ89" s="260"/>
      <c r="KR89" s="70"/>
      <c r="KS89" s="70"/>
      <c r="KT89" s="70"/>
      <c r="KU89" s="114">
        <f t="shared" si="150"/>
        <v>0</v>
      </c>
      <c r="KV89" s="114">
        <f t="shared" si="151"/>
        <v>0</v>
      </c>
      <c r="KW89" s="70"/>
      <c r="KX89" s="70"/>
      <c r="KY89" s="70">
        <f t="shared" si="152"/>
        <v>0</v>
      </c>
      <c r="KZ89" s="70">
        <f t="shared" si="153"/>
        <v>0</v>
      </c>
      <c r="LA89" s="70"/>
      <c r="LB89" s="70"/>
      <c r="LC89" s="70"/>
      <c r="LD89" s="70"/>
      <c r="LE89" s="70">
        <f t="shared" si="154"/>
        <v>0</v>
      </c>
      <c r="LF89" s="70">
        <f t="shared" si="155"/>
        <v>0</v>
      </c>
      <c r="LG89" s="70"/>
      <c r="LH89" s="70"/>
      <c r="LI89" s="70">
        <f t="shared" si="156"/>
        <v>0</v>
      </c>
      <c r="LJ89" s="70">
        <f t="shared" si="157"/>
        <v>0</v>
      </c>
      <c r="LK89" s="67">
        <v>24.2</v>
      </c>
      <c r="LL89" s="263">
        <v>0</v>
      </c>
      <c r="LM89" s="75">
        <v>24.02</v>
      </c>
      <c r="LN89" s="363">
        <v>0</v>
      </c>
      <c r="LO89" s="75">
        <v>6.5750000000000002</v>
      </c>
      <c r="LP89" s="365">
        <v>0</v>
      </c>
      <c r="LQ89" s="130"/>
      <c r="LR89" s="265"/>
      <c r="LS89" s="265"/>
      <c r="LT89" s="265"/>
      <c r="LU89" s="70">
        <f t="shared" si="158"/>
        <v>54.795000000000002</v>
      </c>
      <c r="LV89" s="70">
        <f t="shared" si="159"/>
        <v>0</v>
      </c>
      <c r="LW89" s="130"/>
      <c r="LX89" s="70"/>
      <c r="LY89" s="70"/>
      <c r="LZ89" s="70"/>
      <c r="MA89" s="70">
        <f t="shared" si="160"/>
        <v>0</v>
      </c>
      <c r="MB89" s="70">
        <f t="shared" si="161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2"/>
        <v>0</v>
      </c>
      <c r="ML89" s="70">
        <f t="shared" si="163"/>
        <v>0</v>
      </c>
      <c r="MM89" s="375">
        <v>0</v>
      </c>
      <c r="MN89" s="375">
        <v>0</v>
      </c>
      <c r="MO89" s="375">
        <v>0</v>
      </c>
      <c r="MP89" s="375">
        <v>0</v>
      </c>
      <c r="MQ89" s="70">
        <f t="shared" si="164"/>
        <v>0</v>
      </c>
      <c r="MR89" s="70">
        <f t="shared" si="165"/>
        <v>0</v>
      </c>
      <c r="MS89" s="70">
        <v>13.6</v>
      </c>
      <c r="MT89" s="70">
        <v>4.7</v>
      </c>
      <c r="MU89" s="70">
        <f t="shared" si="166"/>
        <v>13.6</v>
      </c>
      <c r="MV89" s="70">
        <f t="shared" si="167"/>
        <v>4.7</v>
      </c>
      <c r="MW89" s="70"/>
      <c r="MX89" s="70"/>
      <c r="MY89" s="70">
        <f t="shared" si="168"/>
        <v>0</v>
      </c>
      <c r="MZ89" s="70">
        <f t="shared" si="169"/>
        <v>0</v>
      </c>
      <c r="NA89" s="296"/>
      <c r="NB89" s="330"/>
      <c r="NC89" s="70">
        <f t="shared" si="170"/>
        <v>0</v>
      </c>
      <c r="ND89" s="70">
        <f t="shared" si="171"/>
        <v>0</v>
      </c>
      <c r="NE89" s="172"/>
      <c r="NF89" s="172"/>
      <c r="NG89" s="172">
        <f t="shared" si="172"/>
        <v>0</v>
      </c>
      <c r="NH89" s="172">
        <f t="shared" si="173"/>
        <v>0</v>
      </c>
      <c r="NI89" s="172"/>
      <c r="NJ89" s="172"/>
      <c r="NK89" s="172">
        <f t="shared" si="174"/>
        <v>0</v>
      </c>
      <c r="NL89" s="172">
        <f t="shared" si="175"/>
        <v>0</v>
      </c>
      <c r="NM89" s="261"/>
      <c r="NN89" s="172"/>
      <c r="NO89" s="172">
        <f t="shared" si="176"/>
        <v>0</v>
      </c>
      <c r="NP89" s="172">
        <f t="shared" si="177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8"/>
        <v>0</v>
      </c>
      <c r="OD89" s="70">
        <f t="shared" si="179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0"/>
        <v>0</v>
      </c>
      <c r="ON89" s="70">
        <f t="shared" si="181"/>
        <v>0</v>
      </c>
      <c r="OO89" s="384">
        <v>0</v>
      </c>
      <c r="OP89" s="264"/>
      <c r="OQ89" s="384">
        <v>0</v>
      </c>
      <c r="OR89" s="264"/>
      <c r="OS89" s="384">
        <v>0</v>
      </c>
      <c r="OT89" s="264"/>
      <c r="OU89" s="172">
        <f t="shared" si="182"/>
        <v>0</v>
      </c>
      <c r="OV89" s="172">
        <f t="shared" si="183"/>
        <v>0</v>
      </c>
      <c r="OW89" s="172"/>
      <c r="OX89" s="172"/>
      <c r="OY89" s="172">
        <f t="shared" si="114"/>
        <v>0</v>
      </c>
      <c r="OZ89" s="172">
        <f t="shared" si="115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1"/>
        <v>0</v>
      </c>
      <c r="J90" s="74">
        <f t="shared" si="102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6"/>
        <v>0</v>
      </c>
      <c r="X90" s="74">
        <f t="shared" si="117"/>
        <v>0</v>
      </c>
      <c r="Y90" s="74"/>
      <c r="Z90" s="74"/>
      <c r="AA90" s="71"/>
      <c r="AB90" s="67"/>
      <c r="AC90" s="74">
        <f t="shared" si="118"/>
        <v>0</v>
      </c>
      <c r="AD90" s="74">
        <f t="shared" si="119"/>
        <v>0</v>
      </c>
      <c r="AE90" s="67"/>
      <c r="AF90" s="67"/>
      <c r="AG90" s="67"/>
      <c r="AH90" s="67"/>
      <c r="AI90" s="114"/>
      <c r="AJ90" s="114"/>
      <c r="AK90" s="379">
        <v>115</v>
      </c>
      <c r="AL90" s="380">
        <v>34.5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3"/>
        <v>115</v>
      </c>
      <c r="AV90" s="70">
        <f t="shared" si="104"/>
        <v>34.5</v>
      </c>
      <c r="AW90" s="74"/>
      <c r="AX90" s="74"/>
      <c r="AY90" s="270"/>
      <c r="AZ90" s="74"/>
      <c r="BA90" s="74"/>
      <c r="BB90" s="74"/>
      <c r="BC90" s="74">
        <f t="shared" si="105"/>
        <v>0</v>
      </c>
      <c r="BD90" s="74">
        <f t="shared" si="106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0"/>
        <v>0</v>
      </c>
      <c r="BT90" s="74">
        <f t="shared" si="121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7"/>
        <v>0</v>
      </c>
      <c r="CD90" s="70">
        <f t="shared" si="107"/>
        <v>0</v>
      </c>
      <c r="CE90" s="70"/>
      <c r="CF90" s="70"/>
      <c r="CG90" s="106">
        <v>6.18</v>
      </c>
      <c r="CH90" s="259">
        <v>2</v>
      </c>
      <c r="CI90" s="290">
        <v>20.6</v>
      </c>
      <c r="CJ90" s="259">
        <v>6</v>
      </c>
      <c r="CK90" s="263">
        <v>6</v>
      </c>
      <c r="CL90" s="263">
        <v>2</v>
      </c>
      <c r="CM90" s="290">
        <v>14.42</v>
      </c>
      <c r="CN90" s="263">
        <v>4.5</v>
      </c>
      <c r="CO90" s="74">
        <f t="shared" si="122"/>
        <v>47.2</v>
      </c>
      <c r="CP90" s="74">
        <f t="shared" si="123"/>
        <v>14.5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4"/>
        <v>0</v>
      </c>
      <c r="DB90" s="70">
        <f t="shared" si="125"/>
        <v>0</v>
      </c>
      <c r="DC90" s="74"/>
      <c r="DD90" s="74"/>
      <c r="DE90" s="70"/>
      <c r="DF90" s="74"/>
      <c r="DG90" s="74"/>
      <c r="DH90" s="74"/>
      <c r="DI90" s="74">
        <f t="shared" si="126"/>
        <v>0</v>
      </c>
      <c r="DJ90" s="74">
        <f t="shared" si="127"/>
        <v>0</v>
      </c>
      <c r="DK90" s="361">
        <v>41.1</v>
      </c>
      <c r="DL90" s="361">
        <v>13.7</v>
      </c>
      <c r="DM90" s="344"/>
      <c r="DN90" s="344"/>
      <c r="DO90" s="361">
        <v>39.869999999999997</v>
      </c>
      <c r="DP90" s="361">
        <v>13.29</v>
      </c>
      <c r="DQ90" s="355"/>
      <c r="DR90" s="355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28"/>
        <v>0</v>
      </c>
      <c r="ED90" s="74">
        <f t="shared" si="128"/>
        <v>0</v>
      </c>
      <c r="EE90" s="70"/>
      <c r="EF90" s="70"/>
      <c r="EG90" s="71">
        <v>44.34</v>
      </c>
      <c r="EH90" s="376">
        <v>11.085000000000001</v>
      </c>
      <c r="EI90" s="87">
        <v>103.09</v>
      </c>
      <c r="EJ90" s="87">
        <v>25.772500000000001</v>
      </c>
      <c r="EK90" s="74">
        <v>128.87</v>
      </c>
      <c r="EL90" s="272">
        <v>32.217500000000001</v>
      </c>
      <c r="EM90" s="377">
        <v>103.09</v>
      </c>
      <c r="EN90" s="377">
        <v>25.772500000000001</v>
      </c>
      <c r="EO90" s="377">
        <v>51.55</v>
      </c>
      <c r="EP90" s="377">
        <v>12.887499999999999</v>
      </c>
      <c r="EQ90" s="74">
        <f t="shared" si="129"/>
        <v>430.94</v>
      </c>
      <c r="ER90" s="74">
        <f t="shared" si="130"/>
        <v>69.075000000000003</v>
      </c>
      <c r="ES90" s="172"/>
      <c r="ET90" s="172"/>
      <c r="EU90" s="273"/>
      <c r="EV90" s="273"/>
      <c r="EW90" s="70">
        <f t="shared" si="131"/>
        <v>0</v>
      </c>
      <c r="EX90" s="70">
        <f t="shared" si="132"/>
        <v>0</v>
      </c>
      <c r="EY90" s="74"/>
      <c r="EZ90" s="74"/>
      <c r="FA90" s="372">
        <v>25</v>
      </c>
      <c r="FB90" s="373">
        <v>0</v>
      </c>
      <c r="FC90" s="106">
        <v>26</v>
      </c>
      <c r="FD90" s="261">
        <v>0</v>
      </c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3"/>
        <v>0</v>
      </c>
      <c r="FR90" s="74">
        <f t="shared" si="134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5"/>
        <v>0</v>
      </c>
      <c r="GH90" s="74">
        <f t="shared" si="136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8"/>
        <v>0</v>
      </c>
      <c r="HJ90" s="70">
        <f t="shared" si="109"/>
        <v>0</v>
      </c>
      <c r="HK90" s="74"/>
      <c r="HL90" s="74"/>
      <c r="HM90" s="74"/>
      <c r="HN90" s="272"/>
      <c r="HO90" s="74">
        <f t="shared" si="137"/>
        <v>0</v>
      </c>
      <c r="HP90" s="74">
        <f t="shared" si="138"/>
        <v>0</v>
      </c>
      <c r="HQ90" s="290">
        <v>565</v>
      </c>
      <c r="HR90" s="67"/>
      <c r="HS90" s="290"/>
      <c r="HT90" s="74"/>
      <c r="HU90" s="74">
        <f t="shared" si="139"/>
        <v>565</v>
      </c>
      <c r="HV90" s="74">
        <f t="shared" si="140"/>
        <v>0</v>
      </c>
      <c r="HW90" s="74"/>
      <c r="HX90" s="74"/>
      <c r="HY90" s="366">
        <v>4.7</v>
      </c>
      <c r="HZ90" s="366">
        <v>1.175</v>
      </c>
      <c r="IA90" s="89"/>
      <c r="IB90" s="87"/>
      <c r="IC90" s="172">
        <v>10</v>
      </c>
      <c r="ID90" s="263">
        <v>2.5</v>
      </c>
      <c r="IE90" s="184"/>
      <c r="IF90" s="184"/>
      <c r="IG90" s="74">
        <f t="shared" si="141"/>
        <v>14.7</v>
      </c>
      <c r="IH90" s="74">
        <f t="shared" si="142"/>
        <v>3.6749999999999998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0"/>
        <v>0</v>
      </c>
      <c r="IV90" s="74">
        <f t="shared" si="111"/>
        <v>0</v>
      </c>
      <c r="IW90" s="74"/>
      <c r="IX90" s="74"/>
      <c r="IY90" s="67"/>
      <c r="IZ90" s="67"/>
      <c r="JA90" s="67"/>
      <c r="JB90" s="67"/>
      <c r="JC90" s="67"/>
      <c r="JD90" s="67"/>
      <c r="JE90" s="383">
        <v>10.31</v>
      </c>
      <c r="JF90" s="383">
        <v>0</v>
      </c>
      <c r="JG90" s="74">
        <f t="shared" si="143"/>
        <v>10.31</v>
      </c>
      <c r="JH90" s="74">
        <f t="shared" si="144"/>
        <v>0</v>
      </c>
      <c r="JI90" s="263"/>
      <c r="JJ90" s="263"/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5"/>
        <v>53.886300000000006</v>
      </c>
      <c r="JX90" s="74">
        <f t="shared" si="146"/>
        <v>11</v>
      </c>
      <c r="JY90" s="74"/>
      <c r="JZ90" s="74"/>
      <c r="KA90" s="67"/>
      <c r="KB90" s="67"/>
      <c r="KC90" s="74">
        <f t="shared" si="147"/>
        <v>0</v>
      </c>
      <c r="KD90" s="74">
        <f t="shared" si="148"/>
        <v>0</v>
      </c>
      <c r="KE90" s="70"/>
      <c r="KF90" s="70"/>
      <c r="KG90" s="70"/>
      <c r="KH90" s="70"/>
      <c r="KI90" s="70">
        <f t="shared" si="112"/>
        <v>0</v>
      </c>
      <c r="KJ90" s="70">
        <f t="shared" si="113"/>
        <v>0</v>
      </c>
      <c r="KK90" s="70"/>
      <c r="KL90" s="70"/>
      <c r="KM90" s="70"/>
      <c r="KN90" s="70"/>
      <c r="KO90" s="70">
        <f t="shared" si="149"/>
        <v>0</v>
      </c>
      <c r="KP90" s="70">
        <f t="shared" si="149"/>
        <v>0</v>
      </c>
      <c r="KQ90" s="260"/>
      <c r="KR90" s="70"/>
      <c r="KS90" s="70"/>
      <c r="KT90" s="70"/>
      <c r="KU90" s="114">
        <f t="shared" si="150"/>
        <v>0</v>
      </c>
      <c r="KV90" s="114">
        <f t="shared" si="151"/>
        <v>0</v>
      </c>
      <c r="KW90" s="70"/>
      <c r="KX90" s="70"/>
      <c r="KY90" s="70">
        <f t="shared" si="152"/>
        <v>0</v>
      </c>
      <c r="KZ90" s="70">
        <f t="shared" si="153"/>
        <v>0</v>
      </c>
      <c r="LA90" s="70"/>
      <c r="LB90" s="70"/>
      <c r="LC90" s="70"/>
      <c r="LD90" s="70"/>
      <c r="LE90" s="70">
        <f t="shared" si="154"/>
        <v>0</v>
      </c>
      <c r="LF90" s="70">
        <f t="shared" si="155"/>
        <v>0</v>
      </c>
      <c r="LG90" s="70"/>
      <c r="LH90" s="70"/>
      <c r="LI90" s="70">
        <f t="shared" si="156"/>
        <v>0</v>
      </c>
      <c r="LJ90" s="70">
        <f t="shared" si="157"/>
        <v>0</v>
      </c>
      <c r="LK90" s="67">
        <v>24.2</v>
      </c>
      <c r="LL90" s="263">
        <v>0</v>
      </c>
      <c r="LM90" s="75">
        <v>24.02</v>
      </c>
      <c r="LN90" s="363">
        <v>0</v>
      </c>
      <c r="LO90" s="75">
        <v>6.5750000000000002</v>
      </c>
      <c r="LP90" s="365">
        <v>0</v>
      </c>
      <c r="LQ90" s="130"/>
      <c r="LR90" s="265"/>
      <c r="LS90" s="265"/>
      <c r="LT90" s="265"/>
      <c r="LU90" s="70">
        <f t="shared" si="158"/>
        <v>54.795000000000002</v>
      </c>
      <c r="LV90" s="70">
        <f t="shared" si="159"/>
        <v>0</v>
      </c>
      <c r="LW90" s="130"/>
      <c r="LX90" s="70"/>
      <c r="LY90" s="70"/>
      <c r="LZ90" s="70"/>
      <c r="MA90" s="70">
        <f t="shared" si="160"/>
        <v>0</v>
      </c>
      <c r="MB90" s="70">
        <f t="shared" si="161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2"/>
        <v>0</v>
      </c>
      <c r="ML90" s="70">
        <f t="shared" si="163"/>
        <v>0</v>
      </c>
      <c r="MM90" s="375">
        <v>0</v>
      </c>
      <c r="MN90" s="375">
        <v>0</v>
      </c>
      <c r="MO90" s="375">
        <v>0</v>
      </c>
      <c r="MP90" s="375">
        <v>0</v>
      </c>
      <c r="MQ90" s="70">
        <f t="shared" si="164"/>
        <v>0</v>
      </c>
      <c r="MR90" s="70">
        <f t="shared" si="165"/>
        <v>0</v>
      </c>
      <c r="MS90" s="70">
        <v>13.6</v>
      </c>
      <c r="MT90" s="70">
        <v>4.7</v>
      </c>
      <c r="MU90" s="70">
        <f t="shared" si="166"/>
        <v>13.6</v>
      </c>
      <c r="MV90" s="70">
        <f t="shared" si="167"/>
        <v>4.7</v>
      </c>
      <c r="MW90" s="70"/>
      <c r="MX90" s="70"/>
      <c r="MY90" s="70">
        <f t="shared" si="168"/>
        <v>0</v>
      </c>
      <c r="MZ90" s="70">
        <f t="shared" si="169"/>
        <v>0</v>
      </c>
      <c r="NA90" s="296"/>
      <c r="NB90" s="330"/>
      <c r="NC90" s="70">
        <f t="shared" si="170"/>
        <v>0</v>
      </c>
      <c r="ND90" s="70">
        <f t="shared" si="171"/>
        <v>0</v>
      </c>
      <c r="NE90" s="172"/>
      <c r="NF90" s="172"/>
      <c r="NG90" s="172">
        <f t="shared" si="172"/>
        <v>0</v>
      </c>
      <c r="NH90" s="172">
        <f t="shared" si="173"/>
        <v>0</v>
      </c>
      <c r="NI90" s="172"/>
      <c r="NJ90" s="172"/>
      <c r="NK90" s="172">
        <f t="shared" si="174"/>
        <v>0</v>
      </c>
      <c r="NL90" s="172">
        <f t="shared" si="175"/>
        <v>0</v>
      </c>
      <c r="NM90" s="261"/>
      <c r="NN90" s="172"/>
      <c r="NO90" s="172">
        <f t="shared" si="176"/>
        <v>0</v>
      </c>
      <c r="NP90" s="172">
        <f t="shared" si="177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8"/>
        <v>0</v>
      </c>
      <c r="OD90" s="70">
        <f t="shared" si="179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0"/>
        <v>0</v>
      </c>
      <c r="ON90" s="70">
        <f t="shared" si="181"/>
        <v>0</v>
      </c>
      <c r="OO90" s="384">
        <v>0</v>
      </c>
      <c r="OP90" s="264"/>
      <c r="OQ90" s="384">
        <v>0</v>
      </c>
      <c r="OR90" s="264"/>
      <c r="OS90" s="384">
        <v>0</v>
      </c>
      <c r="OT90" s="264"/>
      <c r="OU90" s="172">
        <f t="shared" si="182"/>
        <v>0</v>
      </c>
      <c r="OV90" s="172">
        <f t="shared" si="183"/>
        <v>0</v>
      </c>
      <c r="OW90" s="172"/>
      <c r="OX90" s="172"/>
      <c r="OY90" s="172">
        <f t="shared" si="114"/>
        <v>0</v>
      </c>
      <c r="OZ90" s="172">
        <f t="shared" si="115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1"/>
        <v>0</v>
      </c>
      <c r="J91" s="74">
        <f t="shared" si="102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6"/>
        <v>0</v>
      </c>
      <c r="X91" s="74">
        <f t="shared" si="117"/>
        <v>0</v>
      </c>
      <c r="Y91" s="74"/>
      <c r="Z91" s="74"/>
      <c r="AA91" s="71"/>
      <c r="AB91" s="67"/>
      <c r="AC91" s="74">
        <f t="shared" si="118"/>
        <v>0</v>
      </c>
      <c r="AD91" s="74">
        <f t="shared" si="119"/>
        <v>0</v>
      </c>
      <c r="AE91" s="67"/>
      <c r="AF91" s="67"/>
      <c r="AG91" s="67"/>
      <c r="AH91" s="67"/>
      <c r="AI91" s="114"/>
      <c r="AJ91" s="114"/>
      <c r="AK91" s="379">
        <v>115</v>
      </c>
      <c r="AL91" s="380">
        <v>34.5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3"/>
        <v>115</v>
      </c>
      <c r="AV91" s="70">
        <f t="shared" si="104"/>
        <v>34.5</v>
      </c>
      <c r="AW91" s="74"/>
      <c r="AX91" s="74"/>
      <c r="AY91" s="270"/>
      <c r="AZ91" s="74"/>
      <c r="BA91" s="74"/>
      <c r="BB91" s="74"/>
      <c r="BC91" s="74">
        <f t="shared" si="105"/>
        <v>0</v>
      </c>
      <c r="BD91" s="74">
        <f t="shared" si="106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0"/>
        <v>0</v>
      </c>
      <c r="BT91" s="74">
        <f t="shared" si="121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7"/>
        <v>0</v>
      </c>
      <c r="CD91" s="70">
        <f t="shared" si="107"/>
        <v>0</v>
      </c>
      <c r="CE91" s="70"/>
      <c r="CF91" s="70"/>
      <c r="CG91" s="106">
        <v>6.18</v>
      </c>
      <c r="CH91" s="259">
        <v>2</v>
      </c>
      <c r="CI91" s="290">
        <v>20.6</v>
      </c>
      <c r="CJ91" s="259">
        <v>6</v>
      </c>
      <c r="CK91" s="263">
        <v>6</v>
      </c>
      <c r="CL91" s="263">
        <v>2</v>
      </c>
      <c r="CM91" s="290">
        <v>14.42</v>
      </c>
      <c r="CN91" s="263">
        <v>4.5</v>
      </c>
      <c r="CO91" s="74">
        <f t="shared" si="122"/>
        <v>47.2</v>
      </c>
      <c r="CP91" s="74">
        <f t="shared" si="123"/>
        <v>14.5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4"/>
        <v>0</v>
      </c>
      <c r="DB91" s="70">
        <f t="shared" si="125"/>
        <v>0</v>
      </c>
      <c r="DC91" s="74"/>
      <c r="DD91" s="74"/>
      <c r="DE91" s="70"/>
      <c r="DF91" s="74"/>
      <c r="DG91" s="74"/>
      <c r="DH91" s="74"/>
      <c r="DI91" s="74">
        <f t="shared" si="126"/>
        <v>0</v>
      </c>
      <c r="DJ91" s="74">
        <f t="shared" si="127"/>
        <v>0</v>
      </c>
      <c r="DK91" s="361">
        <v>41.1</v>
      </c>
      <c r="DL91" s="361">
        <v>13.7</v>
      </c>
      <c r="DM91" s="344"/>
      <c r="DN91" s="344"/>
      <c r="DO91" s="361">
        <v>39.869999999999997</v>
      </c>
      <c r="DP91" s="361">
        <v>13.29</v>
      </c>
      <c r="DQ91" s="355"/>
      <c r="DR91" s="355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28"/>
        <v>0</v>
      </c>
      <c r="ED91" s="74">
        <f t="shared" si="128"/>
        <v>0</v>
      </c>
      <c r="EE91" s="70"/>
      <c r="EF91" s="70"/>
      <c r="EG91" s="71">
        <v>44.34</v>
      </c>
      <c r="EH91" s="376">
        <v>11.085000000000001</v>
      </c>
      <c r="EI91" s="87">
        <v>103.09</v>
      </c>
      <c r="EJ91" s="87">
        <v>25.772500000000001</v>
      </c>
      <c r="EK91" s="74">
        <v>128.87</v>
      </c>
      <c r="EL91" s="272">
        <v>32.217500000000001</v>
      </c>
      <c r="EM91" s="377">
        <v>103.09</v>
      </c>
      <c r="EN91" s="377">
        <v>25.772500000000001</v>
      </c>
      <c r="EO91" s="377">
        <v>51.55</v>
      </c>
      <c r="EP91" s="377">
        <v>12.887499999999999</v>
      </c>
      <c r="EQ91" s="74">
        <f t="shared" si="129"/>
        <v>430.94</v>
      </c>
      <c r="ER91" s="74">
        <f t="shared" si="130"/>
        <v>69.075000000000003</v>
      </c>
      <c r="ES91" s="172"/>
      <c r="ET91" s="172"/>
      <c r="EU91" s="273"/>
      <c r="EV91" s="273"/>
      <c r="EW91" s="70">
        <f t="shared" si="131"/>
        <v>0</v>
      </c>
      <c r="EX91" s="70">
        <f t="shared" si="132"/>
        <v>0</v>
      </c>
      <c r="EY91" s="74"/>
      <c r="EZ91" s="74"/>
      <c r="FA91" s="372">
        <v>25</v>
      </c>
      <c r="FB91" s="373">
        <v>0</v>
      </c>
      <c r="FC91" s="106">
        <v>26</v>
      </c>
      <c r="FD91" s="261">
        <v>0</v>
      </c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3"/>
        <v>0</v>
      </c>
      <c r="FR91" s="74">
        <f t="shared" si="134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5"/>
        <v>0</v>
      </c>
      <c r="GH91" s="74">
        <f t="shared" si="136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8"/>
        <v>0</v>
      </c>
      <c r="HJ91" s="70">
        <f t="shared" si="109"/>
        <v>0</v>
      </c>
      <c r="HK91" s="74"/>
      <c r="HL91" s="74"/>
      <c r="HM91" s="74"/>
      <c r="HN91" s="272"/>
      <c r="HO91" s="74">
        <f t="shared" si="137"/>
        <v>0</v>
      </c>
      <c r="HP91" s="74">
        <f t="shared" si="138"/>
        <v>0</v>
      </c>
      <c r="HQ91" s="290">
        <v>565</v>
      </c>
      <c r="HR91" s="67"/>
      <c r="HS91" s="290"/>
      <c r="HT91" s="74"/>
      <c r="HU91" s="74">
        <f t="shared" si="139"/>
        <v>565</v>
      </c>
      <c r="HV91" s="74">
        <f t="shared" si="140"/>
        <v>0</v>
      </c>
      <c r="HW91" s="74"/>
      <c r="HX91" s="74"/>
      <c r="HY91" s="366">
        <v>4.7</v>
      </c>
      <c r="HZ91" s="366">
        <v>1.175</v>
      </c>
      <c r="IA91" s="89"/>
      <c r="IB91" s="87"/>
      <c r="IC91" s="172">
        <v>10</v>
      </c>
      <c r="ID91" s="263">
        <v>2.5</v>
      </c>
      <c r="IE91" s="184"/>
      <c r="IF91" s="184"/>
      <c r="IG91" s="74">
        <f t="shared" si="141"/>
        <v>14.7</v>
      </c>
      <c r="IH91" s="74">
        <f t="shared" si="142"/>
        <v>3.6749999999999998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0"/>
        <v>0</v>
      </c>
      <c r="IV91" s="74">
        <f t="shared" si="111"/>
        <v>0</v>
      </c>
      <c r="IW91" s="74"/>
      <c r="IX91" s="74"/>
      <c r="IY91" s="67"/>
      <c r="IZ91" s="67"/>
      <c r="JA91" s="67"/>
      <c r="JB91" s="67"/>
      <c r="JC91" s="67"/>
      <c r="JD91" s="67"/>
      <c r="JE91" s="383">
        <v>10.31</v>
      </c>
      <c r="JF91" s="383">
        <v>0</v>
      </c>
      <c r="JG91" s="74">
        <f t="shared" si="143"/>
        <v>10.31</v>
      </c>
      <c r="JH91" s="74">
        <f t="shared" si="144"/>
        <v>0</v>
      </c>
      <c r="JI91" s="263"/>
      <c r="JJ91" s="263"/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5"/>
        <v>53.886300000000006</v>
      </c>
      <c r="JX91" s="74">
        <f t="shared" si="146"/>
        <v>11</v>
      </c>
      <c r="JY91" s="74"/>
      <c r="JZ91" s="74"/>
      <c r="KA91" s="67"/>
      <c r="KB91" s="67"/>
      <c r="KC91" s="74">
        <f t="shared" si="147"/>
        <v>0</v>
      </c>
      <c r="KD91" s="74">
        <f t="shared" si="148"/>
        <v>0</v>
      </c>
      <c r="KE91" s="70"/>
      <c r="KF91" s="70"/>
      <c r="KG91" s="70"/>
      <c r="KH91" s="70"/>
      <c r="KI91" s="70">
        <f t="shared" si="112"/>
        <v>0</v>
      </c>
      <c r="KJ91" s="70">
        <f t="shared" si="113"/>
        <v>0</v>
      </c>
      <c r="KK91" s="70"/>
      <c r="KL91" s="70"/>
      <c r="KM91" s="70"/>
      <c r="KN91" s="70"/>
      <c r="KO91" s="70">
        <f t="shared" si="149"/>
        <v>0</v>
      </c>
      <c r="KP91" s="70">
        <f t="shared" si="149"/>
        <v>0</v>
      </c>
      <c r="KQ91" s="260"/>
      <c r="KR91" s="70"/>
      <c r="KS91" s="70"/>
      <c r="KT91" s="70"/>
      <c r="KU91" s="114">
        <f t="shared" si="150"/>
        <v>0</v>
      </c>
      <c r="KV91" s="114">
        <f t="shared" si="151"/>
        <v>0</v>
      </c>
      <c r="KW91" s="70"/>
      <c r="KX91" s="70"/>
      <c r="KY91" s="70">
        <f t="shared" si="152"/>
        <v>0</v>
      </c>
      <c r="KZ91" s="70">
        <f t="shared" si="153"/>
        <v>0</v>
      </c>
      <c r="LA91" s="70"/>
      <c r="LB91" s="70"/>
      <c r="LC91" s="70"/>
      <c r="LD91" s="70"/>
      <c r="LE91" s="70">
        <f t="shared" si="154"/>
        <v>0</v>
      </c>
      <c r="LF91" s="70">
        <f t="shared" si="155"/>
        <v>0</v>
      </c>
      <c r="LG91" s="70"/>
      <c r="LH91" s="70"/>
      <c r="LI91" s="70">
        <f t="shared" si="156"/>
        <v>0</v>
      </c>
      <c r="LJ91" s="70">
        <f t="shared" si="157"/>
        <v>0</v>
      </c>
      <c r="LK91" s="67">
        <v>24.2</v>
      </c>
      <c r="LL91" s="263">
        <v>0</v>
      </c>
      <c r="LM91" s="75">
        <v>24.02</v>
      </c>
      <c r="LN91" s="363">
        <v>0</v>
      </c>
      <c r="LO91" s="75">
        <v>6.5750000000000002</v>
      </c>
      <c r="LP91" s="365">
        <v>0</v>
      </c>
      <c r="LQ91" s="130"/>
      <c r="LR91" s="265"/>
      <c r="LS91" s="265"/>
      <c r="LT91" s="265"/>
      <c r="LU91" s="70">
        <f t="shared" si="158"/>
        <v>54.795000000000002</v>
      </c>
      <c r="LV91" s="70">
        <f t="shared" si="159"/>
        <v>0</v>
      </c>
      <c r="LW91" s="130"/>
      <c r="LX91" s="70"/>
      <c r="LY91" s="70"/>
      <c r="LZ91" s="70"/>
      <c r="MA91" s="70">
        <f t="shared" si="160"/>
        <v>0</v>
      </c>
      <c r="MB91" s="70">
        <f t="shared" si="161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2"/>
        <v>0</v>
      </c>
      <c r="ML91" s="70">
        <f t="shared" si="163"/>
        <v>0</v>
      </c>
      <c r="MM91" s="375">
        <v>0</v>
      </c>
      <c r="MN91" s="375">
        <v>0</v>
      </c>
      <c r="MO91" s="375">
        <v>0</v>
      </c>
      <c r="MP91" s="375">
        <v>0</v>
      </c>
      <c r="MQ91" s="70">
        <f t="shared" si="164"/>
        <v>0</v>
      </c>
      <c r="MR91" s="70">
        <f t="shared" si="165"/>
        <v>0</v>
      </c>
      <c r="MS91" s="70">
        <v>13.6</v>
      </c>
      <c r="MT91" s="70">
        <v>4.7</v>
      </c>
      <c r="MU91" s="70">
        <f t="shared" si="166"/>
        <v>13.6</v>
      </c>
      <c r="MV91" s="70">
        <f t="shared" si="167"/>
        <v>4.7</v>
      </c>
      <c r="MW91" s="70"/>
      <c r="MX91" s="70"/>
      <c r="MY91" s="70">
        <f t="shared" si="168"/>
        <v>0</v>
      </c>
      <c r="MZ91" s="70">
        <f t="shared" si="169"/>
        <v>0</v>
      </c>
      <c r="NA91" s="296"/>
      <c r="NB91" s="330"/>
      <c r="NC91" s="70">
        <f t="shared" si="170"/>
        <v>0</v>
      </c>
      <c r="ND91" s="70">
        <f t="shared" si="171"/>
        <v>0</v>
      </c>
      <c r="NE91" s="172"/>
      <c r="NF91" s="172"/>
      <c r="NG91" s="172">
        <f t="shared" si="172"/>
        <v>0</v>
      </c>
      <c r="NH91" s="172">
        <f t="shared" si="173"/>
        <v>0</v>
      </c>
      <c r="NI91" s="172"/>
      <c r="NJ91" s="172"/>
      <c r="NK91" s="172">
        <f t="shared" si="174"/>
        <v>0</v>
      </c>
      <c r="NL91" s="172">
        <f t="shared" si="175"/>
        <v>0</v>
      </c>
      <c r="NM91" s="261"/>
      <c r="NN91" s="172"/>
      <c r="NO91" s="172">
        <f t="shared" si="176"/>
        <v>0</v>
      </c>
      <c r="NP91" s="172">
        <f t="shared" si="177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8"/>
        <v>0</v>
      </c>
      <c r="OD91" s="70">
        <f t="shared" si="179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0"/>
        <v>0</v>
      </c>
      <c r="ON91" s="70">
        <f t="shared" si="181"/>
        <v>0</v>
      </c>
      <c r="OO91" s="384">
        <v>0</v>
      </c>
      <c r="OP91" s="264"/>
      <c r="OQ91" s="384">
        <v>0</v>
      </c>
      <c r="OR91" s="264"/>
      <c r="OS91" s="384">
        <v>0</v>
      </c>
      <c r="OT91" s="264"/>
      <c r="OU91" s="172">
        <f t="shared" si="182"/>
        <v>0</v>
      </c>
      <c r="OV91" s="172">
        <f t="shared" si="183"/>
        <v>0</v>
      </c>
      <c r="OW91" s="172"/>
      <c r="OX91" s="172"/>
      <c r="OY91" s="172">
        <f t="shared" si="114"/>
        <v>0</v>
      </c>
      <c r="OZ91" s="172">
        <f t="shared" si="115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1"/>
        <v>0</v>
      </c>
      <c r="J92" s="74">
        <f t="shared" si="102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6"/>
        <v>0</v>
      </c>
      <c r="X92" s="74">
        <f t="shared" si="117"/>
        <v>0</v>
      </c>
      <c r="Y92" s="74"/>
      <c r="Z92" s="74"/>
      <c r="AA92" s="71"/>
      <c r="AB92" s="67"/>
      <c r="AC92" s="74">
        <f t="shared" si="118"/>
        <v>0</v>
      </c>
      <c r="AD92" s="74">
        <f t="shared" si="119"/>
        <v>0</v>
      </c>
      <c r="AE92" s="67"/>
      <c r="AF92" s="67"/>
      <c r="AG92" s="67"/>
      <c r="AH92" s="67"/>
      <c r="AI92" s="114"/>
      <c r="AJ92" s="114"/>
      <c r="AK92" s="379">
        <v>115</v>
      </c>
      <c r="AL92" s="380">
        <v>34.5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3"/>
        <v>115</v>
      </c>
      <c r="AV92" s="70">
        <f t="shared" si="104"/>
        <v>34.5</v>
      </c>
      <c r="AW92" s="74"/>
      <c r="AX92" s="74"/>
      <c r="AY92" s="270"/>
      <c r="AZ92" s="74"/>
      <c r="BA92" s="74"/>
      <c r="BB92" s="74"/>
      <c r="BC92" s="74">
        <f t="shared" si="105"/>
        <v>0</v>
      </c>
      <c r="BD92" s="74">
        <f t="shared" si="106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0"/>
        <v>0</v>
      </c>
      <c r="BT92" s="74">
        <f t="shared" si="121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7"/>
        <v>0</v>
      </c>
      <c r="CD92" s="70">
        <f t="shared" si="107"/>
        <v>0</v>
      </c>
      <c r="CE92" s="70"/>
      <c r="CF92" s="70"/>
      <c r="CG92" s="106">
        <v>6.18</v>
      </c>
      <c r="CH92" s="259">
        <v>2</v>
      </c>
      <c r="CI92" s="290">
        <v>20.6</v>
      </c>
      <c r="CJ92" s="259">
        <v>6</v>
      </c>
      <c r="CK92" s="263">
        <v>6</v>
      </c>
      <c r="CL92" s="263">
        <v>2</v>
      </c>
      <c r="CM92" s="290">
        <v>14.42</v>
      </c>
      <c r="CN92" s="263">
        <v>4.5</v>
      </c>
      <c r="CO92" s="74">
        <f t="shared" si="122"/>
        <v>47.2</v>
      </c>
      <c r="CP92" s="74">
        <f t="shared" si="123"/>
        <v>14.5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4"/>
        <v>0</v>
      </c>
      <c r="DB92" s="70">
        <f t="shared" si="125"/>
        <v>0</v>
      </c>
      <c r="DC92" s="74"/>
      <c r="DD92" s="74"/>
      <c r="DE92" s="70"/>
      <c r="DF92" s="74"/>
      <c r="DG92" s="74"/>
      <c r="DH92" s="74"/>
      <c r="DI92" s="74">
        <f t="shared" si="126"/>
        <v>0</v>
      </c>
      <c r="DJ92" s="74">
        <f t="shared" si="127"/>
        <v>0</v>
      </c>
      <c r="DK92" s="361">
        <v>41.1</v>
      </c>
      <c r="DL92" s="361">
        <v>13.7</v>
      </c>
      <c r="DM92" s="344"/>
      <c r="DN92" s="344"/>
      <c r="DO92" s="361">
        <v>39.869999999999997</v>
      </c>
      <c r="DP92" s="361">
        <v>13.29</v>
      </c>
      <c r="DQ92" s="355"/>
      <c r="DR92" s="355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28"/>
        <v>0</v>
      </c>
      <c r="ED92" s="74">
        <f t="shared" si="128"/>
        <v>0</v>
      </c>
      <c r="EE92" s="70"/>
      <c r="EF92" s="70"/>
      <c r="EG92" s="71">
        <v>44.34</v>
      </c>
      <c r="EH92" s="376">
        <v>11.085000000000001</v>
      </c>
      <c r="EI92" s="87">
        <v>103.09</v>
      </c>
      <c r="EJ92" s="87">
        <v>25.772500000000001</v>
      </c>
      <c r="EK92" s="74">
        <v>128.87</v>
      </c>
      <c r="EL92" s="272">
        <v>32.217500000000001</v>
      </c>
      <c r="EM92" s="377">
        <v>103.09</v>
      </c>
      <c r="EN92" s="377">
        <v>25.772500000000001</v>
      </c>
      <c r="EO92" s="377">
        <v>51.55</v>
      </c>
      <c r="EP92" s="377">
        <v>12.887499999999999</v>
      </c>
      <c r="EQ92" s="74">
        <f t="shared" si="129"/>
        <v>430.94</v>
      </c>
      <c r="ER92" s="74">
        <f t="shared" si="130"/>
        <v>69.075000000000003</v>
      </c>
      <c r="ES92" s="172"/>
      <c r="ET92" s="172"/>
      <c r="EU92" s="273"/>
      <c r="EV92" s="273"/>
      <c r="EW92" s="70">
        <f t="shared" si="131"/>
        <v>0</v>
      </c>
      <c r="EX92" s="70">
        <f t="shared" si="132"/>
        <v>0</v>
      </c>
      <c r="EY92" s="74"/>
      <c r="EZ92" s="74"/>
      <c r="FA92" s="372">
        <v>25</v>
      </c>
      <c r="FB92" s="373">
        <v>0</v>
      </c>
      <c r="FC92" s="106">
        <v>26</v>
      </c>
      <c r="FD92" s="261">
        <v>0</v>
      </c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3"/>
        <v>0</v>
      </c>
      <c r="FR92" s="74">
        <f t="shared" si="134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5"/>
        <v>0</v>
      </c>
      <c r="GH92" s="74">
        <f t="shared" si="136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8"/>
        <v>0</v>
      </c>
      <c r="HJ92" s="70">
        <f t="shared" si="109"/>
        <v>0</v>
      </c>
      <c r="HK92" s="74"/>
      <c r="HL92" s="74"/>
      <c r="HM92" s="74"/>
      <c r="HN92" s="272"/>
      <c r="HO92" s="74">
        <f t="shared" si="137"/>
        <v>0</v>
      </c>
      <c r="HP92" s="74">
        <f t="shared" si="138"/>
        <v>0</v>
      </c>
      <c r="HQ92" s="290">
        <v>565</v>
      </c>
      <c r="HR92" s="67"/>
      <c r="HS92" s="290"/>
      <c r="HT92" s="74"/>
      <c r="HU92" s="74">
        <f t="shared" si="139"/>
        <v>565</v>
      </c>
      <c r="HV92" s="74">
        <f t="shared" si="140"/>
        <v>0</v>
      </c>
      <c r="HW92" s="74"/>
      <c r="HX92" s="74"/>
      <c r="HY92" s="366">
        <v>4.7</v>
      </c>
      <c r="HZ92" s="366">
        <v>1.175</v>
      </c>
      <c r="IA92" s="89"/>
      <c r="IB92" s="87"/>
      <c r="IC92" s="172">
        <v>10</v>
      </c>
      <c r="ID92" s="263">
        <v>2.5</v>
      </c>
      <c r="IE92" s="184"/>
      <c r="IF92" s="184"/>
      <c r="IG92" s="74">
        <f t="shared" si="141"/>
        <v>14.7</v>
      </c>
      <c r="IH92" s="74">
        <f t="shared" si="142"/>
        <v>3.6749999999999998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0"/>
        <v>0</v>
      </c>
      <c r="IV92" s="74">
        <f t="shared" si="111"/>
        <v>0</v>
      </c>
      <c r="IW92" s="74"/>
      <c r="IX92" s="74"/>
      <c r="IY92" s="67"/>
      <c r="IZ92" s="67"/>
      <c r="JA92" s="67"/>
      <c r="JB92" s="67"/>
      <c r="JC92" s="67"/>
      <c r="JD92" s="67"/>
      <c r="JE92" s="383">
        <v>10.31</v>
      </c>
      <c r="JF92" s="383">
        <v>0</v>
      </c>
      <c r="JG92" s="74">
        <f t="shared" si="143"/>
        <v>10.31</v>
      </c>
      <c r="JH92" s="74">
        <f t="shared" si="144"/>
        <v>0</v>
      </c>
      <c r="JI92" s="263"/>
      <c r="JJ92" s="263"/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5"/>
        <v>53.886300000000006</v>
      </c>
      <c r="JX92" s="74">
        <f t="shared" si="146"/>
        <v>11</v>
      </c>
      <c r="JY92" s="74"/>
      <c r="JZ92" s="74"/>
      <c r="KA92" s="67"/>
      <c r="KB92" s="67"/>
      <c r="KC92" s="74">
        <f t="shared" si="147"/>
        <v>0</v>
      </c>
      <c r="KD92" s="74">
        <f t="shared" si="148"/>
        <v>0</v>
      </c>
      <c r="KE92" s="70"/>
      <c r="KF92" s="70"/>
      <c r="KG92" s="70"/>
      <c r="KH92" s="70"/>
      <c r="KI92" s="70">
        <f t="shared" si="112"/>
        <v>0</v>
      </c>
      <c r="KJ92" s="70">
        <f t="shared" si="113"/>
        <v>0</v>
      </c>
      <c r="KK92" s="70"/>
      <c r="KL92" s="70"/>
      <c r="KM92" s="70"/>
      <c r="KN92" s="70"/>
      <c r="KO92" s="70">
        <f t="shared" si="149"/>
        <v>0</v>
      </c>
      <c r="KP92" s="70">
        <f t="shared" si="149"/>
        <v>0</v>
      </c>
      <c r="KQ92" s="260"/>
      <c r="KR92" s="70"/>
      <c r="KS92" s="70"/>
      <c r="KT92" s="70"/>
      <c r="KU92" s="114">
        <f t="shared" si="150"/>
        <v>0</v>
      </c>
      <c r="KV92" s="114">
        <f t="shared" si="151"/>
        <v>0</v>
      </c>
      <c r="KW92" s="70"/>
      <c r="KX92" s="70"/>
      <c r="KY92" s="70">
        <f t="shared" si="152"/>
        <v>0</v>
      </c>
      <c r="KZ92" s="70">
        <f t="shared" si="153"/>
        <v>0</v>
      </c>
      <c r="LA92" s="70"/>
      <c r="LB92" s="70"/>
      <c r="LC92" s="70"/>
      <c r="LD92" s="70"/>
      <c r="LE92" s="70">
        <f t="shared" si="154"/>
        <v>0</v>
      </c>
      <c r="LF92" s="70">
        <f t="shared" si="155"/>
        <v>0</v>
      </c>
      <c r="LG92" s="70"/>
      <c r="LH92" s="70"/>
      <c r="LI92" s="70">
        <f t="shared" si="156"/>
        <v>0</v>
      </c>
      <c r="LJ92" s="70">
        <f t="shared" si="157"/>
        <v>0</v>
      </c>
      <c r="LK92" s="67">
        <v>24.2</v>
      </c>
      <c r="LL92" s="263">
        <v>0</v>
      </c>
      <c r="LM92" s="75">
        <v>24.02</v>
      </c>
      <c r="LN92" s="363">
        <v>0</v>
      </c>
      <c r="LO92" s="75">
        <v>6.5750000000000002</v>
      </c>
      <c r="LP92" s="365">
        <v>0</v>
      </c>
      <c r="LQ92" s="130"/>
      <c r="LR92" s="265"/>
      <c r="LS92" s="265"/>
      <c r="LT92" s="265"/>
      <c r="LU92" s="70">
        <f t="shared" si="158"/>
        <v>54.795000000000002</v>
      </c>
      <c r="LV92" s="70">
        <f t="shared" si="159"/>
        <v>0</v>
      </c>
      <c r="LW92" s="130"/>
      <c r="LX92" s="70"/>
      <c r="LY92" s="70"/>
      <c r="LZ92" s="70"/>
      <c r="MA92" s="70">
        <f t="shared" si="160"/>
        <v>0</v>
      </c>
      <c r="MB92" s="70">
        <f t="shared" si="161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2"/>
        <v>0</v>
      </c>
      <c r="ML92" s="70">
        <f t="shared" si="163"/>
        <v>0</v>
      </c>
      <c r="MM92" s="375">
        <v>0</v>
      </c>
      <c r="MN92" s="375">
        <v>0</v>
      </c>
      <c r="MO92" s="375">
        <v>0</v>
      </c>
      <c r="MP92" s="375">
        <v>0</v>
      </c>
      <c r="MQ92" s="70">
        <f t="shared" si="164"/>
        <v>0</v>
      </c>
      <c r="MR92" s="70">
        <f t="shared" si="165"/>
        <v>0</v>
      </c>
      <c r="MS92" s="70">
        <v>13.6</v>
      </c>
      <c r="MT92" s="70">
        <v>4.7</v>
      </c>
      <c r="MU92" s="70">
        <f t="shared" si="166"/>
        <v>13.6</v>
      </c>
      <c r="MV92" s="70">
        <f t="shared" si="167"/>
        <v>4.7</v>
      </c>
      <c r="MW92" s="70"/>
      <c r="MX92" s="70"/>
      <c r="MY92" s="70">
        <f t="shared" si="168"/>
        <v>0</v>
      </c>
      <c r="MZ92" s="70">
        <f t="shared" si="169"/>
        <v>0</v>
      </c>
      <c r="NA92" s="296"/>
      <c r="NB92" s="330"/>
      <c r="NC92" s="70">
        <f t="shared" si="170"/>
        <v>0</v>
      </c>
      <c r="ND92" s="70">
        <f t="shared" si="171"/>
        <v>0</v>
      </c>
      <c r="NE92" s="172"/>
      <c r="NF92" s="172"/>
      <c r="NG92" s="172">
        <f t="shared" si="172"/>
        <v>0</v>
      </c>
      <c r="NH92" s="172">
        <f t="shared" si="173"/>
        <v>0</v>
      </c>
      <c r="NI92" s="172"/>
      <c r="NJ92" s="172"/>
      <c r="NK92" s="172">
        <f t="shared" si="174"/>
        <v>0</v>
      </c>
      <c r="NL92" s="172">
        <f t="shared" si="175"/>
        <v>0</v>
      </c>
      <c r="NM92" s="261"/>
      <c r="NN92" s="172"/>
      <c r="NO92" s="172">
        <f t="shared" si="176"/>
        <v>0</v>
      </c>
      <c r="NP92" s="172">
        <f t="shared" si="177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8"/>
        <v>0</v>
      </c>
      <c r="OD92" s="70">
        <f t="shared" si="179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0"/>
        <v>0</v>
      </c>
      <c r="ON92" s="70">
        <f t="shared" si="181"/>
        <v>0</v>
      </c>
      <c r="OO92" s="384">
        <v>0</v>
      </c>
      <c r="OP92" s="264"/>
      <c r="OQ92" s="384">
        <v>0</v>
      </c>
      <c r="OR92" s="264"/>
      <c r="OS92" s="384">
        <v>0</v>
      </c>
      <c r="OT92" s="264"/>
      <c r="OU92" s="172">
        <f t="shared" si="182"/>
        <v>0</v>
      </c>
      <c r="OV92" s="172">
        <f t="shared" si="183"/>
        <v>0</v>
      </c>
      <c r="OW92" s="172"/>
      <c r="OX92" s="172"/>
      <c r="OY92" s="172">
        <f t="shared" si="114"/>
        <v>0</v>
      </c>
      <c r="OZ92" s="172">
        <f t="shared" si="115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1"/>
        <v>0</v>
      </c>
      <c r="J93" s="74">
        <f t="shared" si="102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6"/>
        <v>0</v>
      </c>
      <c r="X93" s="74">
        <f t="shared" si="117"/>
        <v>0</v>
      </c>
      <c r="Y93" s="74"/>
      <c r="Z93" s="74"/>
      <c r="AA93" s="71"/>
      <c r="AB93" s="67"/>
      <c r="AC93" s="74">
        <f t="shared" si="118"/>
        <v>0</v>
      </c>
      <c r="AD93" s="74">
        <f t="shared" si="119"/>
        <v>0</v>
      </c>
      <c r="AE93" s="67"/>
      <c r="AF93" s="67"/>
      <c r="AG93" s="67"/>
      <c r="AH93" s="67"/>
      <c r="AI93" s="114"/>
      <c r="AJ93" s="114"/>
      <c r="AK93" s="379">
        <v>115</v>
      </c>
      <c r="AL93" s="380">
        <v>34.5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3"/>
        <v>115</v>
      </c>
      <c r="AV93" s="70">
        <f t="shared" si="104"/>
        <v>34.5</v>
      </c>
      <c r="AW93" s="74"/>
      <c r="AX93" s="74"/>
      <c r="AY93" s="270"/>
      <c r="AZ93" s="74"/>
      <c r="BA93" s="74"/>
      <c r="BB93" s="74"/>
      <c r="BC93" s="74">
        <f t="shared" si="105"/>
        <v>0</v>
      </c>
      <c r="BD93" s="74">
        <f t="shared" si="106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0"/>
        <v>0</v>
      </c>
      <c r="BT93" s="74">
        <f t="shared" si="121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7"/>
        <v>0</v>
      </c>
      <c r="CD93" s="70">
        <f t="shared" si="107"/>
        <v>0</v>
      </c>
      <c r="CE93" s="70"/>
      <c r="CF93" s="70"/>
      <c r="CG93" s="106">
        <v>6.18</v>
      </c>
      <c r="CH93" s="259">
        <v>2</v>
      </c>
      <c r="CI93" s="290">
        <v>20.6</v>
      </c>
      <c r="CJ93" s="259">
        <v>6</v>
      </c>
      <c r="CK93" s="263">
        <v>6</v>
      </c>
      <c r="CL93" s="263">
        <v>2</v>
      </c>
      <c r="CM93" s="290">
        <v>14.42</v>
      </c>
      <c r="CN93" s="263">
        <v>4.5</v>
      </c>
      <c r="CO93" s="74">
        <f t="shared" si="122"/>
        <v>47.2</v>
      </c>
      <c r="CP93" s="74">
        <f t="shared" si="123"/>
        <v>14.5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4"/>
        <v>0</v>
      </c>
      <c r="DB93" s="70">
        <f t="shared" si="125"/>
        <v>0</v>
      </c>
      <c r="DC93" s="74"/>
      <c r="DD93" s="74"/>
      <c r="DE93" s="70"/>
      <c r="DF93" s="74"/>
      <c r="DG93" s="74"/>
      <c r="DH93" s="74"/>
      <c r="DI93" s="74">
        <f t="shared" si="126"/>
        <v>0</v>
      </c>
      <c r="DJ93" s="74">
        <f t="shared" si="127"/>
        <v>0</v>
      </c>
      <c r="DK93" s="361">
        <v>41.1</v>
      </c>
      <c r="DL93" s="361">
        <v>13.7</v>
      </c>
      <c r="DM93" s="344"/>
      <c r="DN93" s="344"/>
      <c r="DO93" s="361">
        <v>39.869999999999997</v>
      </c>
      <c r="DP93" s="361">
        <v>13.29</v>
      </c>
      <c r="DQ93" s="355"/>
      <c r="DR93" s="355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28"/>
        <v>0</v>
      </c>
      <c r="ED93" s="74">
        <f t="shared" si="128"/>
        <v>0</v>
      </c>
      <c r="EE93" s="70"/>
      <c r="EF93" s="70"/>
      <c r="EG93" s="71">
        <v>44.34</v>
      </c>
      <c r="EH93" s="376">
        <v>11.085000000000001</v>
      </c>
      <c r="EI93" s="87">
        <v>103.09</v>
      </c>
      <c r="EJ93" s="87">
        <v>25.772500000000001</v>
      </c>
      <c r="EK93" s="74">
        <v>128.87</v>
      </c>
      <c r="EL93" s="272">
        <v>32.217500000000001</v>
      </c>
      <c r="EM93" s="377">
        <v>103.09</v>
      </c>
      <c r="EN93" s="377">
        <v>25.772500000000001</v>
      </c>
      <c r="EO93" s="377">
        <v>51.55</v>
      </c>
      <c r="EP93" s="377">
        <v>12.887499999999999</v>
      </c>
      <c r="EQ93" s="74">
        <f t="shared" si="129"/>
        <v>430.94</v>
      </c>
      <c r="ER93" s="74">
        <f t="shared" si="130"/>
        <v>69.075000000000003</v>
      </c>
      <c r="ES93" s="172"/>
      <c r="ET93" s="172"/>
      <c r="EU93" s="273"/>
      <c r="EV93" s="273"/>
      <c r="EW93" s="70">
        <f t="shared" si="131"/>
        <v>0</v>
      </c>
      <c r="EX93" s="70">
        <f t="shared" si="132"/>
        <v>0</v>
      </c>
      <c r="EY93" s="74"/>
      <c r="EZ93" s="74"/>
      <c r="FA93" s="372">
        <v>25</v>
      </c>
      <c r="FB93" s="373">
        <v>0</v>
      </c>
      <c r="FC93" s="106">
        <v>26</v>
      </c>
      <c r="FD93" s="261">
        <v>0</v>
      </c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3"/>
        <v>0</v>
      </c>
      <c r="FR93" s="74">
        <f t="shared" si="134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5"/>
        <v>0</v>
      </c>
      <c r="GH93" s="74">
        <f t="shared" si="136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8"/>
        <v>0</v>
      </c>
      <c r="HJ93" s="70">
        <f t="shared" si="109"/>
        <v>0</v>
      </c>
      <c r="HK93" s="74"/>
      <c r="HL93" s="74"/>
      <c r="HM93" s="74"/>
      <c r="HN93" s="272"/>
      <c r="HO93" s="74">
        <f t="shared" si="137"/>
        <v>0</v>
      </c>
      <c r="HP93" s="74">
        <f t="shared" si="138"/>
        <v>0</v>
      </c>
      <c r="HQ93" s="290">
        <v>565</v>
      </c>
      <c r="HR93" s="67"/>
      <c r="HS93" s="290"/>
      <c r="HT93" s="74"/>
      <c r="HU93" s="74">
        <f t="shared" si="139"/>
        <v>565</v>
      </c>
      <c r="HV93" s="74">
        <f t="shared" si="140"/>
        <v>0</v>
      </c>
      <c r="HW93" s="74"/>
      <c r="HX93" s="74"/>
      <c r="HY93" s="366">
        <v>4.7</v>
      </c>
      <c r="HZ93" s="366">
        <v>1.175</v>
      </c>
      <c r="IA93" s="89"/>
      <c r="IB93" s="87"/>
      <c r="IC93" s="172">
        <v>10</v>
      </c>
      <c r="ID93" s="263">
        <v>2.5</v>
      </c>
      <c r="IE93" s="184"/>
      <c r="IF93" s="184"/>
      <c r="IG93" s="74">
        <f t="shared" si="141"/>
        <v>14.7</v>
      </c>
      <c r="IH93" s="74">
        <f t="shared" si="142"/>
        <v>3.6749999999999998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0"/>
        <v>0</v>
      </c>
      <c r="IV93" s="74">
        <f t="shared" si="111"/>
        <v>0</v>
      </c>
      <c r="IW93" s="74"/>
      <c r="IX93" s="74"/>
      <c r="IY93" s="67"/>
      <c r="IZ93" s="67"/>
      <c r="JA93" s="67"/>
      <c r="JB93" s="67"/>
      <c r="JC93" s="67"/>
      <c r="JD93" s="67"/>
      <c r="JE93" s="383">
        <v>10.31</v>
      </c>
      <c r="JF93" s="383">
        <v>0</v>
      </c>
      <c r="JG93" s="74">
        <f t="shared" si="143"/>
        <v>10.31</v>
      </c>
      <c r="JH93" s="74">
        <f t="shared" si="144"/>
        <v>0</v>
      </c>
      <c r="JI93" s="263"/>
      <c r="JJ93" s="263"/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5"/>
        <v>53.886300000000006</v>
      </c>
      <c r="JX93" s="74">
        <f t="shared" si="146"/>
        <v>11</v>
      </c>
      <c r="JY93" s="74"/>
      <c r="JZ93" s="74"/>
      <c r="KA93" s="67"/>
      <c r="KB93" s="67"/>
      <c r="KC93" s="74">
        <f t="shared" si="147"/>
        <v>0</v>
      </c>
      <c r="KD93" s="74">
        <f t="shared" si="148"/>
        <v>0</v>
      </c>
      <c r="KE93" s="70"/>
      <c r="KF93" s="70"/>
      <c r="KG93" s="70"/>
      <c r="KH93" s="70"/>
      <c r="KI93" s="70">
        <f t="shared" si="112"/>
        <v>0</v>
      </c>
      <c r="KJ93" s="70">
        <f t="shared" si="113"/>
        <v>0</v>
      </c>
      <c r="KK93" s="70"/>
      <c r="KL93" s="70"/>
      <c r="KM93" s="70"/>
      <c r="KN93" s="70"/>
      <c r="KO93" s="70">
        <f t="shared" si="149"/>
        <v>0</v>
      </c>
      <c r="KP93" s="70">
        <f t="shared" si="149"/>
        <v>0</v>
      </c>
      <c r="KQ93" s="260"/>
      <c r="KR93" s="70"/>
      <c r="KS93" s="70"/>
      <c r="KT93" s="70"/>
      <c r="KU93" s="114">
        <f t="shared" si="150"/>
        <v>0</v>
      </c>
      <c r="KV93" s="114">
        <f t="shared" si="151"/>
        <v>0</v>
      </c>
      <c r="KW93" s="70"/>
      <c r="KX93" s="70"/>
      <c r="KY93" s="70">
        <f t="shared" si="152"/>
        <v>0</v>
      </c>
      <c r="KZ93" s="70">
        <f t="shared" si="153"/>
        <v>0</v>
      </c>
      <c r="LA93" s="70"/>
      <c r="LB93" s="70"/>
      <c r="LC93" s="70"/>
      <c r="LD93" s="70"/>
      <c r="LE93" s="70">
        <f t="shared" si="154"/>
        <v>0</v>
      </c>
      <c r="LF93" s="70">
        <f t="shared" si="155"/>
        <v>0</v>
      </c>
      <c r="LG93" s="70"/>
      <c r="LH93" s="70"/>
      <c r="LI93" s="70">
        <f t="shared" si="156"/>
        <v>0</v>
      </c>
      <c r="LJ93" s="70">
        <f t="shared" si="157"/>
        <v>0</v>
      </c>
      <c r="LK93" s="67">
        <v>24.2</v>
      </c>
      <c r="LL93" s="263">
        <v>0</v>
      </c>
      <c r="LM93" s="75">
        <v>24.02</v>
      </c>
      <c r="LN93" s="363">
        <v>0</v>
      </c>
      <c r="LO93" s="75">
        <v>6.5750000000000002</v>
      </c>
      <c r="LP93" s="365">
        <v>0</v>
      </c>
      <c r="LQ93" s="130"/>
      <c r="LR93" s="265"/>
      <c r="LS93" s="265"/>
      <c r="LT93" s="265"/>
      <c r="LU93" s="70">
        <f t="shared" si="158"/>
        <v>54.795000000000002</v>
      </c>
      <c r="LV93" s="70">
        <f t="shared" si="159"/>
        <v>0</v>
      </c>
      <c r="LW93" s="130"/>
      <c r="LX93" s="70"/>
      <c r="LY93" s="70"/>
      <c r="LZ93" s="70"/>
      <c r="MA93" s="70">
        <f t="shared" si="160"/>
        <v>0</v>
      </c>
      <c r="MB93" s="70">
        <f t="shared" si="161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2"/>
        <v>0</v>
      </c>
      <c r="ML93" s="70">
        <f t="shared" si="163"/>
        <v>0</v>
      </c>
      <c r="MM93" s="375">
        <v>0</v>
      </c>
      <c r="MN93" s="375">
        <v>0</v>
      </c>
      <c r="MO93" s="375">
        <v>0</v>
      </c>
      <c r="MP93" s="375">
        <v>0</v>
      </c>
      <c r="MQ93" s="70">
        <f t="shared" si="164"/>
        <v>0</v>
      </c>
      <c r="MR93" s="70">
        <f t="shared" si="165"/>
        <v>0</v>
      </c>
      <c r="MS93" s="70">
        <v>13.6</v>
      </c>
      <c r="MT93" s="70">
        <v>4.7</v>
      </c>
      <c r="MU93" s="70">
        <f t="shared" si="166"/>
        <v>13.6</v>
      </c>
      <c r="MV93" s="70">
        <f t="shared" si="167"/>
        <v>4.7</v>
      </c>
      <c r="MW93" s="70"/>
      <c r="MX93" s="70"/>
      <c r="MY93" s="70">
        <f t="shared" si="168"/>
        <v>0</v>
      </c>
      <c r="MZ93" s="70">
        <f t="shared" si="169"/>
        <v>0</v>
      </c>
      <c r="NA93" s="296"/>
      <c r="NB93" s="330"/>
      <c r="NC93" s="70">
        <f t="shared" si="170"/>
        <v>0</v>
      </c>
      <c r="ND93" s="70">
        <f t="shared" si="171"/>
        <v>0</v>
      </c>
      <c r="NE93" s="172"/>
      <c r="NF93" s="172"/>
      <c r="NG93" s="172">
        <f t="shared" si="172"/>
        <v>0</v>
      </c>
      <c r="NH93" s="172">
        <f t="shared" si="173"/>
        <v>0</v>
      </c>
      <c r="NI93" s="172"/>
      <c r="NJ93" s="172"/>
      <c r="NK93" s="172">
        <f t="shared" si="174"/>
        <v>0</v>
      </c>
      <c r="NL93" s="172">
        <f t="shared" si="175"/>
        <v>0</v>
      </c>
      <c r="NM93" s="261"/>
      <c r="NN93" s="172"/>
      <c r="NO93" s="172">
        <f t="shared" si="176"/>
        <v>0</v>
      </c>
      <c r="NP93" s="172">
        <f t="shared" si="177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8"/>
        <v>0</v>
      </c>
      <c r="OD93" s="70">
        <f t="shared" si="179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0"/>
        <v>0</v>
      </c>
      <c r="ON93" s="70">
        <f t="shared" si="181"/>
        <v>0</v>
      </c>
      <c r="OO93" s="384">
        <v>0</v>
      </c>
      <c r="OP93" s="264"/>
      <c r="OQ93" s="384">
        <v>0</v>
      </c>
      <c r="OR93" s="264"/>
      <c r="OS93" s="384">
        <v>0</v>
      </c>
      <c r="OT93" s="264"/>
      <c r="OU93" s="172">
        <f t="shared" si="182"/>
        <v>0</v>
      </c>
      <c r="OV93" s="172">
        <f t="shared" si="183"/>
        <v>0</v>
      </c>
      <c r="OW93" s="172"/>
      <c r="OX93" s="172"/>
      <c r="OY93" s="172">
        <f t="shared" si="114"/>
        <v>0</v>
      </c>
      <c r="OZ93" s="172">
        <f t="shared" si="115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1"/>
        <v>0</v>
      </c>
      <c r="J94" s="74">
        <f t="shared" si="102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6"/>
        <v>0</v>
      </c>
      <c r="X94" s="74">
        <f t="shared" si="117"/>
        <v>0</v>
      </c>
      <c r="Y94" s="74"/>
      <c r="Z94" s="74"/>
      <c r="AA94" s="71"/>
      <c r="AB94" s="67"/>
      <c r="AC94" s="74">
        <f t="shared" si="118"/>
        <v>0</v>
      </c>
      <c r="AD94" s="74">
        <f t="shared" si="119"/>
        <v>0</v>
      </c>
      <c r="AE94" s="67"/>
      <c r="AF94" s="67"/>
      <c r="AG94" s="67"/>
      <c r="AH94" s="67"/>
      <c r="AI94" s="114"/>
      <c r="AJ94" s="114"/>
      <c r="AK94" s="379">
        <v>115</v>
      </c>
      <c r="AL94" s="380">
        <v>34.5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3"/>
        <v>115</v>
      </c>
      <c r="AV94" s="70">
        <f t="shared" si="104"/>
        <v>34.5</v>
      </c>
      <c r="AW94" s="74"/>
      <c r="AX94" s="74"/>
      <c r="AY94" s="270"/>
      <c r="AZ94" s="74"/>
      <c r="BA94" s="74"/>
      <c r="BB94" s="74"/>
      <c r="BC94" s="74">
        <f t="shared" si="105"/>
        <v>0</v>
      </c>
      <c r="BD94" s="74">
        <f t="shared" si="106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0"/>
        <v>0</v>
      </c>
      <c r="BT94" s="74">
        <f t="shared" si="121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7"/>
        <v>0</v>
      </c>
      <c r="CD94" s="70">
        <f t="shared" si="107"/>
        <v>0</v>
      </c>
      <c r="CE94" s="70"/>
      <c r="CF94" s="70"/>
      <c r="CG94" s="106">
        <v>6.18</v>
      </c>
      <c r="CH94" s="259">
        <v>2</v>
      </c>
      <c r="CI94" s="290">
        <v>20.6</v>
      </c>
      <c r="CJ94" s="259">
        <v>6</v>
      </c>
      <c r="CK94" s="263">
        <v>6</v>
      </c>
      <c r="CL94" s="263">
        <v>2</v>
      </c>
      <c r="CM94" s="290">
        <v>14.42</v>
      </c>
      <c r="CN94" s="263">
        <v>4.5</v>
      </c>
      <c r="CO94" s="74">
        <f t="shared" si="122"/>
        <v>47.2</v>
      </c>
      <c r="CP94" s="74">
        <f t="shared" si="123"/>
        <v>14.5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4"/>
        <v>0</v>
      </c>
      <c r="DB94" s="70">
        <f t="shared" si="125"/>
        <v>0</v>
      </c>
      <c r="DC94" s="74"/>
      <c r="DD94" s="74"/>
      <c r="DE94" s="70"/>
      <c r="DF94" s="74"/>
      <c r="DG94" s="74"/>
      <c r="DH94" s="74"/>
      <c r="DI94" s="74">
        <f t="shared" si="126"/>
        <v>0</v>
      </c>
      <c r="DJ94" s="74">
        <f t="shared" si="127"/>
        <v>0</v>
      </c>
      <c r="DK94" s="361">
        <v>41.1</v>
      </c>
      <c r="DL94" s="361">
        <v>13.7</v>
      </c>
      <c r="DM94" s="344"/>
      <c r="DN94" s="344"/>
      <c r="DO94" s="361">
        <v>39.869999999999997</v>
      </c>
      <c r="DP94" s="361">
        <v>13.29</v>
      </c>
      <c r="DQ94" s="355"/>
      <c r="DR94" s="355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28"/>
        <v>0</v>
      </c>
      <c r="ED94" s="74">
        <f t="shared" si="128"/>
        <v>0</v>
      </c>
      <c r="EE94" s="70"/>
      <c r="EF94" s="70"/>
      <c r="EG94" s="71">
        <v>44.34</v>
      </c>
      <c r="EH94" s="376">
        <v>11.085000000000001</v>
      </c>
      <c r="EI94" s="87">
        <v>103.09</v>
      </c>
      <c r="EJ94" s="87">
        <v>25.772500000000001</v>
      </c>
      <c r="EK94" s="74">
        <v>128.87</v>
      </c>
      <c r="EL94" s="272">
        <v>32.217500000000001</v>
      </c>
      <c r="EM94" s="377">
        <v>103.09</v>
      </c>
      <c r="EN94" s="377">
        <v>25.772500000000001</v>
      </c>
      <c r="EO94" s="377">
        <v>51.55</v>
      </c>
      <c r="EP94" s="377">
        <v>12.887499999999999</v>
      </c>
      <c r="EQ94" s="74">
        <f t="shared" si="129"/>
        <v>430.94</v>
      </c>
      <c r="ER94" s="74">
        <f t="shared" si="130"/>
        <v>69.075000000000003</v>
      </c>
      <c r="ES94" s="172"/>
      <c r="ET94" s="172"/>
      <c r="EU94" s="273"/>
      <c r="EV94" s="273"/>
      <c r="EW94" s="70">
        <f t="shared" si="131"/>
        <v>0</v>
      </c>
      <c r="EX94" s="70">
        <f t="shared" si="132"/>
        <v>0</v>
      </c>
      <c r="EY94" s="74"/>
      <c r="EZ94" s="74"/>
      <c r="FA94" s="372">
        <v>25</v>
      </c>
      <c r="FB94" s="373">
        <v>0</v>
      </c>
      <c r="FC94" s="106">
        <v>26</v>
      </c>
      <c r="FD94" s="261">
        <v>0</v>
      </c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3"/>
        <v>0</v>
      </c>
      <c r="FR94" s="74">
        <f t="shared" si="134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5"/>
        <v>0</v>
      </c>
      <c r="GH94" s="74">
        <f t="shared" si="136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8"/>
        <v>0</v>
      </c>
      <c r="HJ94" s="70">
        <f t="shared" si="109"/>
        <v>0</v>
      </c>
      <c r="HK94" s="74"/>
      <c r="HL94" s="74"/>
      <c r="HM94" s="74"/>
      <c r="HN94" s="272"/>
      <c r="HO94" s="74">
        <f t="shared" si="137"/>
        <v>0</v>
      </c>
      <c r="HP94" s="74">
        <f t="shared" si="138"/>
        <v>0</v>
      </c>
      <c r="HQ94" s="290">
        <v>565</v>
      </c>
      <c r="HR94" s="67"/>
      <c r="HS94" s="290"/>
      <c r="HT94" s="74"/>
      <c r="HU94" s="74">
        <f t="shared" si="139"/>
        <v>565</v>
      </c>
      <c r="HV94" s="74">
        <f t="shared" si="140"/>
        <v>0</v>
      </c>
      <c r="HW94" s="74"/>
      <c r="HX94" s="74"/>
      <c r="HY94" s="366">
        <v>4.7</v>
      </c>
      <c r="HZ94" s="366">
        <v>1.175</v>
      </c>
      <c r="IA94" s="89"/>
      <c r="IB94" s="87"/>
      <c r="IC94" s="172">
        <v>10</v>
      </c>
      <c r="ID94" s="263">
        <v>2.5</v>
      </c>
      <c r="IE94" s="184"/>
      <c r="IF94" s="184"/>
      <c r="IG94" s="74">
        <f t="shared" si="141"/>
        <v>14.7</v>
      </c>
      <c r="IH94" s="74">
        <f t="shared" si="142"/>
        <v>3.6749999999999998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0"/>
        <v>0</v>
      </c>
      <c r="IV94" s="74">
        <f t="shared" si="111"/>
        <v>0</v>
      </c>
      <c r="IW94" s="74"/>
      <c r="IX94" s="74"/>
      <c r="IY94" s="67"/>
      <c r="IZ94" s="67"/>
      <c r="JA94" s="67"/>
      <c r="JB94" s="67"/>
      <c r="JC94" s="67"/>
      <c r="JD94" s="67"/>
      <c r="JE94" s="383">
        <v>10.31</v>
      </c>
      <c r="JF94" s="383">
        <v>0</v>
      </c>
      <c r="JG94" s="74">
        <f t="shared" si="143"/>
        <v>10.31</v>
      </c>
      <c r="JH94" s="74">
        <f t="shared" si="144"/>
        <v>0</v>
      </c>
      <c r="JI94" s="263"/>
      <c r="JJ94" s="263"/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5"/>
        <v>53.886300000000006</v>
      </c>
      <c r="JX94" s="74">
        <f t="shared" si="146"/>
        <v>11</v>
      </c>
      <c r="JY94" s="74"/>
      <c r="JZ94" s="74"/>
      <c r="KA94" s="67"/>
      <c r="KB94" s="67"/>
      <c r="KC94" s="74">
        <f t="shared" si="147"/>
        <v>0</v>
      </c>
      <c r="KD94" s="74">
        <f t="shared" si="148"/>
        <v>0</v>
      </c>
      <c r="KE94" s="70"/>
      <c r="KF94" s="70"/>
      <c r="KG94" s="70"/>
      <c r="KH94" s="70"/>
      <c r="KI94" s="70">
        <f t="shared" si="112"/>
        <v>0</v>
      </c>
      <c r="KJ94" s="70">
        <f t="shared" si="113"/>
        <v>0</v>
      </c>
      <c r="KK94" s="70"/>
      <c r="KL94" s="70"/>
      <c r="KM94" s="70"/>
      <c r="KN94" s="70"/>
      <c r="KO94" s="70">
        <f t="shared" si="149"/>
        <v>0</v>
      </c>
      <c r="KP94" s="70">
        <f t="shared" si="149"/>
        <v>0</v>
      </c>
      <c r="KQ94" s="260"/>
      <c r="KR94" s="70"/>
      <c r="KS94" s="70"/>
      <c r="KT94" s="70"/>
      <c r="KU94" s="114">
        <f t="shared" si="150"/>
        <v>0</v>
      </c>
      <c r="KV94" s="114">
        <f t="shared" si="151"/>
        <v>0</v>
      </c>
      <c r="KW94" s="70"/>
      <c r="KX94" s="70"/>
      <c r="KY94" s="70">
        <f t="shared" si="152"/>
        <v>0</v>
      </c>
      <c r="KZ94" s="70">
        <f t="shared" si="153"/>
        <v>0</v>
      </c>
      <c r="LA94" s="70"/>
      <c r="LB94" s="70"/>
      <c r="LC94" s="70"/>
      <c r="LD94" s="70"/>
      <c r="LE94" s="70">
        <f t="shared" si="154"/>
        <v>0</v>
      </c>
      <c r="LF94" s="70">
        <f t="shared" si="155"/>
        <v>0</v>
      </c>
      <c r="LG94" s="70"/>
      <c r="LH94" s="70"/>
      <c r="LI94" s="70">
        <f t="shared" si="156"/>
        <v>0</v>
      </c>
      <c r="LJ94" s="70">
        <f t="shared" si="157"/>
        <v>0</v>
      </c>
      <c r="LK94" s="67">
        <v>24.2</v>
      </c>
      <c r="LL94" s="263">
        <v>0</v>
      </c>
      <c r="LM94" s="75">
        <v>24.02</v>
      </c>
      <c r="LN94" s="363">
        <v>0</v>
      </c>
      <c r="LO94" s="75">
        <v>6.5750000000000002</v>
      </c>
      <c r="LP94" s="365">
        <v>0</v>
      </c>
      <c r="LQ94" s="130"/>
      <c r="LR94" s="265"/>
      <c r="LS94" s="265"/>
      <c r="LT94" s="265"/>
      <c r="LU94" s="70">
        <f t="shared" si="158"/>
        <v>54.795000000000002</v>
      </c>
      <c r="LV94" s="70">
        <f t="shared" si="159"/>
        <v>0</v>
      </c>
      <c r="LW94" s="130"/>
      <c r="LX94" s="70"/>
      <c r="LY94" s="70"/>
      <c r="LZ94" s="70"/>
      <c r="MA94" s="70">
        <f t="shared" si="160"/>
        <v>0</v>
      </c>
      <c r="MB94" s="70">
        <f t="shared" si="161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2"/>
        <v>0</v>
      </c>
      <c r="ML94" s="70">
        <f t="shared" si="163"/>
        <v>0</v>
      </c>
      <c r="MM94" s="375">
        <v>0</v>
      </c>
      <c r="MN94" s="375">
        <v>0</v>
      </c>
      <c r="MO94" s="375">
        <v>0</v>
      </c>
      <c r="MP94" s="375">
        <v>0</v>
      </c>
      <c r="MQ94" s="70">
        <f t="shared" si="164"/>
        <v>0</v>
      </c>
      <c r="MR94" s="70">
        <f t="shared" si="165"/>
        <v>0</v>
      </c>
      <c r="MS94" s="70">
        <v>13.6</v>
      </c>
      <c r="MT94" s="70">
        <v>4.7</v>
      </c>
      <c r="MU94" s="70">
        <f t="shared" si="166"/>
        <v>13.6</v>
      </c>
      <c r="MV94" s="70">
        <f t="shared" si="167"/>
        <v>4.7</v>
      </c>
      <c r="MW94" s="70"/>
      <c r="MX94" s="70"/>
      <c r="MY94" s="70">
        <f t="shared" si="168"/>
        <v>0</v>
      </c>
      <c r="MZ94" s="70">
        <f t="shared" si="169"/>
        <v>0</v>
      </c>
      <c r="NA94" s="296"/>
      <c r="NB94" s="330"/>
      <c r="NC94" s="70">
        <f t="shared" si="170"/>
        <v>0</v>
      </c>
      <c r="ND94" s="70">
        <f t="shared" si="171"/>
        <v>0</v>
      </c>
      <c r="NE94" s="172"/>
      <c r="NF94" s="172"/>
      <c r="NG94" s="172">
        <f t="shared" si="172"/>
        <v>0</v>
      </c>
      <c r="NH94" s="172">
        <f t="shared" si="173"/>
        <v>0</v>
      </c>
      <c r="NI94" s="172"/>
      <c r="NJ94" s="172"/>
      <c r="NK94" s="172">
        <f t="shared" si="174"/>
        <v>0</v>
      </c>
      <c r="NL94" s="172">
        <f t="shared" si="175"/>
        <v>0</v>
      </c>
      <c r="NM94" s="261"/>
      <c r="NN94" s="172"/>
      <c r="NO94" s="172">
        <f t="shared" si="176"/>
        <v>0</v>
      </c>
      <c r="NP94" s="172">
        <f t="shared" si="177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8"/>
        <v>0</v>
      </c>
      <c r="OD94" s="70">
        <f t="shared" si="179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0"/>
        <v>0</v>
      </c>
      <c r="ON94" s="70">
        <f t="shared" si="181"/>
        <v>0</v>
      </c>
      <c r="OO94" s="384">
        <v>0</v>
      </c>
      <c r="OP94" s="264"/>
      <c r="OQ94" s="384">
        <v>0</v>
      </c>
      <c r="OR94" s="264"/>
      <c r="OS94" s="384">
        <v>0</v>
      </c>
      <c r="OT94" s="264"/>
      <c r="OU94" s="172">
        <f t="shared" si="182"/>
        <v>0</v>
      </c>
      <c r="OV94" s="172">
        <f t="shared" si="183"/>
        <v>0</v>
      </c>
      <c r="OW94" s="172"/>
      <c r="OX94" s="172"/>
      <c r="OY94" s="172">
        <f t="shared" si="114"/>
        <v>0</v>
      </c>
      <c r="OZ94" s="172">
        <f t="shared" si="115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1"/>
        <v>0</v>
      </c>
      <c r="J95" s="74">
        <f t="shared" si="102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6"/>
        <v>0</v>
      </c>
      <c r="X95" s="74">
        <f t="shared" si="117"/>
        <v>0</v>
      </c>
      <c r="Y95" s="74"/>
      <c r="Z95" s="74"/>
      <c r="AA95" s="71"/>
      <c r="AB95" s="67"/>
      <c r="AC95" s="74">
        <f t="shared" si="118"/>
        <v>0</v>
      </c>
      <c r="AD95" s="74">
        <f t="shared" si="119"/>
        <v>0</v>
      </c>
      <c r="AE95" s="67"/>
      <c r="AF95" s="67"/>
      <c r="AG95" s="67"/>
      <c r="AH95" s="67"/>
      <c r="AI95" s="114"/>
      <c r="AJ95" s="114"/>
      <c r="AK95" s="379">
        <v>115</v>
      </c>
      <c r="AL95" s="380">
        <v>34.5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3"/>
        <v>115</v>
      </c>
      <c r="AV95" s="70">
        <f t="shared" si="104"/>
        <v>34.5</v>
      </c>
      <c r="AW95" s="74"/>
      <c r="AX95" s="74"/>
      <c r="AY95" s="270"/>
      <c r="AZ95" s="74"/>
      <c r="BA95" s="74"/>
      <c r="BB95" s="74"/>
      <c r="BC95" s="74">
        <f t="shared" si="105"/>
        <v>0</v>
      </c>
      <c r="BD95" s="74">
        <f t="shared" si="106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0"/>
        <v>0</v>
      </c>
      <c r="BT95" s="74">
        <f t="shared" si="121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7"/>
        <v>0</v>
      </c>
      <c r="CD95" s="70">
        <f t="shared" si="107"/>
        <v>0</v>
      </c>
      <c r="CE95" s="70"/>
      <c r="CF95" s="70"/>
      <c r="CG95" s="106">
        <v>6.18</v>
      </c>
      <c r="CH95" s="259">
        <v>2</v>
      </c>
      <c r="CI95" s="290">
        <v>20.6</v>
      </c>
      <c r="CJ95" s="259">
        <v>6</v>
      </c>
      <c r="CK95" s="263">
        <v>6</v>
      </c>
      <c r="CL95" s="263">
        <v>2</v>
      </c>
      <c r="CM95" s="290">
        <v>14.42</v>
      </c>
      <c r="CN95" s="263">
        <v>4.5</v>
      </c>
      <c r="CO95" s="74">
        <f t="shared" si="122"/>
        <v>47.2</v>
      </c>
      <c r="CP95" s="74">
        <f t="shared" si="123"/>
        <v>14.5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4"/>
        <v>0</v>
      </c>
      <c r="DB95" s="70">
        <f t="shared" si="125"/>
        <v>0</v>
      </c>
      <c r="DC95" s="74"/>
      <c r="DD95" s="74"/>
      <c r="DE95" s="70"/>
      <c r="DF95" s="74"/>
      <c r="DG95" s="74"/>
      <c r="DH95" s="74"/>
      <c r="DI95" s="74">
        <f t="shared" si="126"/>
        <v>0</v>
      </c>
      <c r="DJ95" s="74">
        <f t="shared" si="127"/>
        <v>0</v>
      </c>
      <c r="DK95" s="361">
        <v>41.1</v>
      </c>
      <c r="DL95" s="361">
        <v>13.7</v>
      </c>
      <c r="DM95" s="344"/>
      <c r="DN95" s="344"/>
      <c r="DO95" s="361">
        <v>39.869999999999997</v>
      </c>
      <c r="DP95" s="361">
        <v>13.29</v>
      </c>
      <c r="DQ95" s="355"/>
      <c r="DR95" s="355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28"/>
        <v>0</v>
      </c>
      <c r="ED95" s="74">
        <f t="shared" si="128"/>
        <v>0</v>
      </c>
      <c r="EE95" s="70"/>
      <c r="EF95" s="70"/>
      <c r="EG95" s="71">
        <v>44.34</v>
      </c>
      <c r="EH95" s="376">
        <v>11.085000000000001</v>
      </c>
      <c r="EI95" s="87">
        <v>103.09</v>
      </c>
      <c r="EJ95" s="87">
        <v>25.772500000000001</v>
      </c>
      <c r="EK95" s="74">
        <v>128.87</v>
      </c>
      <c r="EL95" s="272">
        <v>32.217500000000001</v>
      </c>
      <c r="EM95" s="377">
        <v>103.09</v>
      </c>
      <c r="EN95" s="377">
        <v>25.772500000000001</v>
      </c>
      <c r="EO95" s="377">
        <v>51.55</v>
      </c>
      <c r="EP95" s="377">
        <v>12.887499999999999</v>
      </c>
      <c r="EQ95" s="74">
        <f t="shared" si="129"/>
        <v>430.94</v>
      </c>
      <c r="ER95" s="74">
        <f t="shared" si="130"/>
        <v>69.075000000000003</v>
      </c>
      <c r="ES95" s="172"/>
      <c r="ET95" s="172"/>
      <c r="EU95" s="273"/>
      <c r="EV95" s="273"/>
      <c r="EW95" s="70">
        <f t="shared" si="131"/>
        <v>0</v>
      </c>
      <c r="EX95" s="70">
        <f t="shared" si="132"/>
        <v>0</v>
      </c>
      <c r="EY95" s="74"/>
      <c r="EZ95" s="74"/>
      <c r="FA95" s="372">
        <v>25</v>
      </c>
      <c r="FB95" s="373">
        <v>0</v>
      </c>
      <c r="FC95" s="106">
        <v>26</v>
      </c>
      <c r="FD95" s="261">
        <v>0</v>
      </c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3"/>
        <v>0</v>
      </c>
      <c r="FR95" s="74">
        <f t="shared" si="134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5"/>
        <v>0</v>
      </c>
      <c r="GH95" s="74">
        <f t="shared" si="136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8"/>
        <v>0</v>
      </c>
      <c r="HJ95" s="70">
        <f t="shared" si="109"/>
        <v>0</v>
      </c>
      <c r="HK95" s="74"/>
      <c r="HL95" s="74"/>
      <c r="HM95" s="74"/>
      <c r="HN95" s="272"/>
      <c r="HO95" s="74">
        <f t="shared" si="137"/>
        <v>0</v>
      </c>
      <c r="HP95" s="74">
        <f t="shared" si="138"/>
        <v>0</v>
      </c>
      <c r="HQ95" s="290">
        <v>565</v>
      </c>
      <c r="HR95" s="67"/>
      <c r="HS95" s="290"/>
      <c r="HT95" s="74"/>
      <c r="HU95" s="74">
        <f t="shared" si="139"/>
        <v>565</v>
      </c>
      <c r="HV95" s="74">
        <f t="shared" si="140"/>
        <v>0</v>
      </c>
      <c r="HW95" s="74"/>
      <c r="HX95" s="74"/>
      <c r="HY95" s="366">
        <v>4.7</v>
      </c>
      <c r="HZ95" s="366">
        <v>1.175</v>
      </c>
      <c r="IA95" s="89"/>
      <c r="IB95" s="87"/>
      <c r="IC95" s="172">
        <v>10</v>
      </c>
      <c r="ID95" s="263">
        <v>2.5</v>
      </c>
      <c r="IE95" s="184"/>
      <c r="IF95" s="184"/>
      <c r="IG95" s="74">
        <f t="shared" si="141"/>
        <v>14.7</v>
      </c>
      <c r="IH95" s="74">
        <f t="shared" si="142"/>
        <v>3.6749999999999998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0"/>
        <v>0</v>
      </c>
      <c r="IV95" s="74">
        <f t="shared" si="111"/>
        <v>0</v>
      </c>
      <c r="IW95" s="74"/>
      <c r="IX95" s="74"/>
      <c r="IY95" s="67"/>
      <c r="IZ95" s="67"/>
      <c r="JA95" s="67"/>
      <c r="JB95" s="67"/>
      <c r="JC95" s="67"/>
      <c r="JD95" s="67"/>
      <c r="JE95" s="383">
        <v>10.31</v>
      </c>
      <c r="JF95" s="383">
        <v>0</v>
      </c>
      <c r="JG95" s="74">
        <f t="shared" si="143"/>
        <v>10.31</v>
      </c>
      <c r="JH95" s="74">
        <f t="shared" si="144"/>
        <v>0</v>
      </c>
      <c r="JI95" s="263"/>
      <c r="JJ95" s="263"/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5"/>
        <v>53.886300000000006</v>
      </c>
      <c r="JX95" s="74">
        <f t="shared" si="146"/>
        <v>11</v>
      </c>
      <c r="JY95" s="74"/>
      <c r="JZ95" s="74"/>
      <c r="KA95" s="67"/>
      <c r="KB95" s="67"/>
      <c r="KC95" s="74">
        <f t="shared" si="147"/>
        <v>0</v>
      </c>
      <c r="KD95" s="74">
        <f t="shared" si="148"/>
        <v>0</v>
      </c>
      <c r="KE95" s="70"/>
      <c r="KF95" s="70"/>
      <c r="KG95" s="70"/>
      <c r="KH95" s="70"/>
      <c r="KI95" s="70">
        <f t="shared" si="112"/>
        <v>0</v>
      </c>
      <c r="KJ95" s="70">
        <f t="shared" si="113"/>
        <v>0</v>
      </c>
      <c r="KK95" s="70"/>
      <c r="KL95" s="70"/>
      <c r="KM95" s="70"/>
      <c r="KN95" s="70"/>
      <c r="KO95" s="70">
        <f t="shared" si="149"/>
        <v>0</v>
      </c>
      <c r="KP95" s="70">
        <f t="shared" si="149"/>
        <v>0</v>
      </c>
      <c r="KQ95" s="260"/>
      <c r="KR95" s="70"/>
      <c r="KS95" s="70"/>
      <c r="KT95" s="70"/>
      <c r="KU95" s="114">
        <f t="shared" si="150"/>
        <v>0</v>
      </c>
      <c r="KV95" s="114">
        <f t="shared" si="151"/>
        <v>0</v>
      </c>
      <c r="KW95" s="70"/>
      <c r="KX95" s="70"/>
      <c r="KY95" s="70">
        <f t="shared" si="152"/>
        <v>0</v>
      </c>
      <c r="KZ95" s="70">
        <f t="shared" si="153"/>
        <v>0</v>
      </c>
      <c r="LA95" s="70"/>
      <c r="LB95" s="70"/>
      <c r="LC95" s="70"/>
      <c r="LD95" s="70"/>
      <c r="LE95" s="70">
        <f t="shared" si="154"/>
        <v>0</v>
      </c>
      <c r="LF95" s="70">
        <f t="shared" si="155"/>
        <v>0</v>
      </c>
      <c r="LG95" s="70"/>
      <c r="LH95" s="70"/>
      <c r="LI95" s="70">
        <f t="shared" si="156"/>
        <v>0</v>
      </c>
      <c r="LJ95" s="70">
        <f t="shared" si="157"/>
        <v>0</v>
      </c>
      <c r="LK95" s="67">
        <v>24.2</v>
      </c>
      <c r="LL95" s="263">
        <v>0</v>
      </c>
      <c r="LM95" s="75">
        <v>24.02</v>
      </c>
      <c r="LN95" s="363">
        <v>0</v>
      </c>
      <c r="LO95" s="75">
        <v>6.5750000000000002</v>
      </c>
      <c r="LP95" s="365">
        <v>0</v>
      </c>
      <c r="LQ95" s="130"/>
      <c r="LR95" s="265"/>
      <c r="LS95" s="265"/>
      <c r="LT95" s="265"/>
      <c r="LU95" s="70">
        <f t="shared" si="158"/>
        <v>54.795000000000002</v>
      </c>
      <c r="LV95" s="70">
        <f t="shared" si="159"/>
        <v>0</v>
      </c>
      <c r="LW95" s="130"/>
      <c r="LX95" s="70"/>
      <c r="LY95" s="70"/>
      <c r="LZ95" s="70"/>
      <c r="MA95" s="70">
        <f t="shared" si="160"/>
        <v>0</v>
      </c>
      <c r="MB95" s="70">
        <f t="shared" si="161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2"/>
        <v>0</v>
      </c>
      <c r="ML95" s="70">
        <f t="shared" si="163"/>
        <v>0</v>
      </c>
      <c r="MM95" s="375">
        <v>0</v>
      </c>
      <c r="MN95" s="375">
        <v>0</v>
      </c>
      <c r="MO95" s="375">
        <v>0</v>
      </c>
      <c r="MP95" s="375">
        <v>0</v>
      </c>
      <c r="MQ95" s="70">
        <f t="shared" si="164"/>
        <v>0</v>
      </c>
      <c r="MR95" s="70">
        <f t="shared" si="165"/>
        <v>0</v>
      </c>
      <c r="MS95" s="70">
        <v>13.6</v>
      </c>
      <c r="MT95" s="70">
        <v>4.7</v>
      </c>
      <c r="MU95" s="70">
        <f t="shared" si="166"/>
        <v>13.6</v>
      </c>
      <c r="MV95" s="70">
        <f t="shared" si="167"/>
        <v>4.7</v>
      </c>
      <c r="MW95" s="70"/>
      <c r="MX95" s="70"/>
      <c r="MY95" s="70">
        <f t="shared" si="168"/>
        <v>0</v>
      </c>
      <c r="MZ95" s="70">
        <f t="shared" si="169"/>
        <v>0</v>
      </c>
      <c r="NA95" s="296"/>
      <c r="NB95" s="330"/>
      <c r="NC95" s="70">
        <f t="shared" si="170"/>
        <v>0</v>
      </c>
      <c r="ND95" s="70">
        <f t="shared" si="171"/>
        <v>0</v>
      </c>
      <c r="NE95" s="172"/>
      <c r="NF95" s="172"/>
      <c r="NG95" s="172">
        <f t="shared" si="172"/>
        <v>0</v>
      </c>
      <c r="NH95" s="172">
        <f t="shared" si="173"/>
        <v>0</v>
      </c>
      <c r="NI95" s="172"/>
      <c r="NJ95" s="172"/>
      <c r="NK95" s="172">
        <f t="shared" si="174"/>
        <v>0</v>
      </c>
      <c r="NL95" s="172">
        <f t="shared" si="175"/>
        <v>0</v>
      </c>
      <c r="NM95" s="261"/>
      <c r="NN95" s="172"/>
      <c r="NO95" s="172">
        <f t="shared" si="176"/>
        <v>0</v>
      </c>
      <c r="NP95" s="172">
        <f t="shared" si="177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8"/>
        <v>0</v>
      </c>
      <c r="OD95" s="70">
        <f t="shared" si="179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0"/>
        <v>0</v>
      </c>
      <c r="ON95" s="70">
        <f t="shared" si="181"/>
        <v>0</v>
      </c>
      <c r="OO95" s="384">
        <v>0</v>
      </c>
      <c r="OP95" s="264"/>
      <c r="OQ95" s="384">
        <v>0</v>
      </c>
      <c r="OR95" s="264"/>
      <c r="OS95" s="384">
        <v>0</v>
      </c>
      <c r="OT95" s="264"/>
      <c r="OU95" s="172">
        <f t="shared" si="182"/>
        <v>0</v>
      </c>
      <c r="OV95" s="172">
        <f t="shared" si="183"/>
        <v>0</v>
      </c>
      <c r="OW95" s="172"/>
      <c r="OX95" s="172"/>
      <c r="OY95" s="172">
        <f t="shared" si="114"/>
        <v>0</v>
      </c>
      <c r="OZ95" s="172">
        <f t="shared" si="115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1"/>
        <v>0</v>
      </c>
      <c r="J96" s="74">
        <f t="shared" si="102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6"/>
        <v>0</v>
      </c>
      <c r="X96" s="74">
        <f t="shared" si="117"/>
        <v>0</v>
      </c>
      <c r="Y96" s="74"/>
      <c r="Z96" s="74"/>
      <c r="AA96" s="71"/>
      <c r="AB96" s="67"/>
      <c r="AC96" s="74">
        <f t="shared" si="118"/>
        <v>0</v>
      </c>
      <c r="AD96" s="74">
        <f t="shared" si="119"/>
        <v>0</v>
      </c>
      <c r="AE96" s="67"/>
      <c r="AF96" s="67"/>
      <c r="AG96" s="67"/>
      <c r="AH96" s="67"/>
      <c r="AI96" s="114"/>
      <c r="AJ96" s="114"/>
      <c r="AK96" s="379">
        <v>115</v>
      </c>
      <c r="AL96" s="380">
        <v>34.5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3"/>
        <v>115</v>
      </c>
      <c r="AV96" s="70">
        <f t="shared" si="104"/>
        <v>34.5</v>
      </c>
      <c r="AW96" s="74"/>
      <c r="AX96" s="74"/>
      <c r="AY96" s="270"/>
      <c r="AZ96" s="74"/>
      <c r="BA96" s="74"/>
      <c r="BB96" s="74"/>
      <c r="BC96" s="74">
        <f t="shared" si="105"/>
        <v>0</v>
      </c>
      <c r="BD96" s="74">
        <f t="shared" si="106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0"/>
        <v>0</v>
      </c>
      <c r="BT96" s="74">
        <f t="shared" si="121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7"/>
        <v>0</v>
      </c>
      <c r="CD96" s="70">
        <f t="shared" si="107"/>
        <v>0</v>
      </c>
      <c r="CE96" s="70"/>
      <c r="CF96" s="70"/>
      <c r="CG96" s="106">
        <v>6.18</v>
      </c>
      <c r="CH96" s="259">
        <v>2</v>
      </c>
      <c r="CI96" s="290">
        <v>20.6</v>
      </c>
      <c r="CJ96" s="259">
        <v>6</v>
      </c>
      <c r="CK96" s="263">
        <v>6</v>
      </c>
      <c r="CL96" s="263">
        <v>2</v>
      </c>
      <c r="CM96" s="290">
        <v>14.42</v>
      </c>
      <c r="CN96" s="263">
        <v>4.5</v>
      </c>
      <c r="CO96" s="74">
        <f t="shared" si="122"/>
        <v>47.2</v>
      </c>
      <c r="CP96" s="74">
        <f t="shared" si="123"/>
        <v>14.5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4"/>
        <v>0</v>
      </c>
      <c r="DB96" s="70">
        <f t="shared" si="125"/>
        <v>0</v>
      </c>
      <c r="DC96" s="74"/>
      <c r="DD96" s="74"/>
      <c r="DE96" s="70"/>
      <c r="DF96" s="74"/>
      <c r="DG96" s="74"/>
      <c r="DH96" s="74"/>
      <c r="DI96" s="74">
        <f t="shared" si="126"/>
        <v>0</v>
      </c>
      <c r="DJ96" s="74">
        <f t="shared" si="127"/>
        <v>0</v>
      </c>
      <c r="DK96" s="361">
        <v>41.1</v>
      </c>
      <c r="DL96" s="361">
        <v>13.7</v>
      </c>
      <c r="DM96" s="344"/>
      <c r="DN96" s="344"/>
      <c r="DO96" s="361">
        <v>39.869999999999997</v>
      </c>
      <c r="DP96" s="361">
        <v>13.29</v>
      </c>
      <c r="DQ96" s="355"/>
      <c r="DR96" s="355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28"/>
        <v>0</v>
      </c>
      <c r="ED96" s="74">
        <f t="shared" si="128"/>
        <v>0</v>
      </c>
      <c r="EE96" s="70"/>
      <c r="EF96" s="70"/>
      <c r="EG96" s="71">
        <v>44.34</v>
      </c>
      <c r="EH96" s="376">
        <v>11.085000000000001</v>
      </c>
      <c r="EI96" s="87">
        <v>103.09</v>
      </c>
      <c r="EJ96" s="87">
        <v>25.772500000000001</v>
      </c>
      <c r="EK96" s="74">
        <v>128.87</v>
      </c>
      <c r="EL96" s="272">
        <v>32.217500000000001</v>
      </c>
      <c r="EM96" s="377">
        <v>103.09</v>
      </c>
      <c r="EN96" s="377">
        <v>25.772500000000001</v>
      </c>
      <c r="EO96" s="377">
        <v>51.55</v>
      </c>
      <c r="EP96" s="377">
        <v>12.887499999999999</v>
      </c>
      <c r="EQ96" s="74">
        <f t="shared" si="129"/>
        <v>430.94</v>
      </c>
      <c r="ER96" s="74">
        <f t="shared" si="130"/>
        <v>69.075000000000003</v>
      </c>
      <c r="ES96" s="172"/>
      <c r="ET96" s="172"/>
      <c r="EU96" s="273"/>
      <c r="EV96" s="273"/>
      <c r="EW96" s="70">
        <f t="shared" si="131"/>
        <v>0</v>
      </c>
      <c r="EX96" s="70">
        <f t="shared" si="132"/>
        <v>0</v>
      </c>
      <c r="EY96" s="74"/>
      <c r="EZ96" s="74"/>
      <c r="FA96" s="372">
        <v>25</v>
      </c>
      <c r="FB96" s="373">
        <v>0</v>
      </c>
      <c r="FC96" s="106">
        <v>26</v>
      </c>
      <c r="FD96" s="261">
        <v>0</v>
      </c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3"/>
        <v>0</v>
      </c>
      <c r="FR96" s="74">
        <f t="shared" si="134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5"/>
        <v>0</v>
      </c>
      <c r="GH96" s="74">
        <f t="shared" si="136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8"/>
        <v>0</v>
      </c>
      <c r="HJ96" s="70">
        <f t="shared" si="109"/>
        <v>0</v>
      </c>
      <c r="HK96" s="74"/>
      <c r="HL96" s="74"/>
      <c r="HM96" s="74"/>
      <c r="HN96" s="272"/>
      <c r="HO96" s="74">
        <f t="shared" si="137"/>
        <v>0</v>
      </c>
      <c r="HP96" s="74">
        <f t="shared" si="138"/>
        <v>0</v>
      </c>
      <c r="HQ96" s="290">
        <v>565</v>
      </c>
      <c r="HR96" s="67"/>
      <c r="HS96" s="290"/>
      <c r="HT96" s="74"/>
      <c r="HU96" s="74">
        <f t="shared" si="139"/>
        <v>565</v>
      </c>
      <c r="HV96" s="74">
        <f t="shared" si="140"/>
        <v>0</v>
      </c>
      <c r="HW96" s="74"/>
      <c r="HX96" s="74"/>
      <c r="HY96" s="366">
        <v>4.7</v>
      </c>
      <c r="HZ96" s="366">
        <v>1.175</v>
      </c>
      <c r="IA96" s="89"/>
      <c r="IB96" s="87"/>
      <c r="IC96" s="172">
        <v>10</v>
      </c>
      <c r="ID96" s="263">
        <v>2.5</v>
      </c>
      <c r="IE96" s="184"/>
      <c r="IF96" s="184"/>
      <c r="IG96" s="74">
        <f t="shared" si="141"/>
        <v>14.7</v>
      </c>
      <c r="IH96" s="74">
        <f t="shared" si="142"/>
        <v>3.6749999999999998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0"/>
        <v>0</v>
      </c>
      <c r="IV96" s="74">
        <f t="shared" si="111"/>
        <v>0</v>
      </c>
      <c r="IW96" s="74"/>
      <c r="IX96" s="74"/>
      <c r="IY96" s="67"/>
      <c r="IZ96" s="67"/>
      <c r="JA96" s="67"/>
      <c r="JB96" s="67"/>
      <c r="JC96" s="67"/>
      <c r="JD96" s="67"/>
      <c r="JE96" s="383">
        <v>10.31</v>
      </c>
      <c r="JF96" s="383">
        <v>0</v>
      </c>
      <c r="JG96" s="74">
        <f t="shared" si="143"/>
        <v>10.31</v>
      </c>
      <c r="JH96" s="74">
        <f t="shared" si="144"/>
        <v>0</v>
      </c>
      <c r="JI96" s="263"/>
      <c r="JJ96" s="263"/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5"/>
        <v>53.886300000000006</v>
      </c>
      <c r="JX96" s="74">
        <f t="shared" si="146"/>
        <v>11</v>
      </c>
      <c r="JY96" s="74"/>
      <c r="JZ96" s="74"/>
      <c r="KA96" s="67"/>
      <c r="KB96" s="67"/>
      <c r="KC96" s="74">
        <f t="shared" si="147"/>
        <v>0</v>
      </c>
      <c r="KD96" s="74">
        <f t="shared" si="148"/>
        <v>0</v>
      </c>
      <c r="KE96" s="70"/>
      <c r="KF96" s="70"/>
      <c r="KG96" s="70"/>
      <c r="KH96" s="70"/>
      <c r="KI96" s="70">
        <f t="shared" si="112"/>
        <v>0</v>
      </c>
      <c r="KJ96" s="70">
        <f t="shared" si="113"/>
        <v>0</v>
      </c>
      <c r="KK96" s="70"/>
      <c r="KL96" s="70"/>
      <c r="KM96" s="70"/>
      <c r="KN96" s="70"/>
      <c r="KO96" s="70">
        <f t="shared" si="149"/>
        <v>0</v>
      </c>
      <c r="KP96" s="70">
        <f t="shared" si="149"/>
        <v>0</v>
      </c>
      <c r="KQ96" s="260"/>
      <c r="KR96" s="70"/>
      <c r="KS96" s="70"/>
      <c r="KT96" s="70"/>
      <c r="KU96" s="114">
        <f t="shared" si="150"/>
        <v>0</v>
      </c>
      <c r="KV96" s="114">
        <f t="shared" si="151"/>
        <v>0</v>
      </c>
      <c r="KW96" s="70"/>
      <c r="KX96" s="70"/>
      <c r="KY96" s="70">
        <f t="shared" si="152"/>
        <v>0</v>
      </c>
      <c r="KZ96" s="70">
        <f t="shared" si="153"/>
        <v>0</v>
      </c>
      <c r="LA96" s="70"/>
      <c r="LB96" s="70"/>
      <c r="LC96" s="70"/>
      <c r="LD96" s="70"/>
      <c r="LE96" s="70">
        <f t="shared" si="154"/>
        <v>0</v>
      </c>
      <c r="LF96" s="70">
        <f t="shared" si="155"/>
        <v>0</v>
      </c>
      <c r="LG96" s="70"/>
      <c r="LH96" s="70"/>
      <c r="LI96" s="70">
        <f t="shared" si="156"/>
        <v>0</v>
      </c>
      <c r="LJ96" s="70">
        <f t="shared" si="157"/>
        <v>0</v>
      </c>
      <c r="LK96" s="67">
        <v>24.2</v>
      </c>
      <c r="LL96" s="263">
        <v>0</v>
      </c>
      <c r="LM96" s="75">
        <v>24.02</v>
      </c>
      <c r="LN96" s="363">
        <v>0</v>
      </c>
      <c r="LO96" s="75">
        <v>6.5750000000000002</v>
      </c>
      <c r="LP96" s="365">
        <v>0</v>
      </c>
      <c r="LQ96" s="130"/>
      <c r="LR96" s="265"/>
      <c r="LS96" s="265"/>
      <c r="LT96" s="265"/>
      <c r="LU96" s="70">
        <f t="shared" si="158"/>
        <v>54.795000000000002</v>
      </c>
      <c r="LV96" s="70">
        <f t="shared" si="159"/>
        <v>0</v>
      </c>
      <c r="LW96" s="130"/>
      <c r="LX96" s="70"/>
      <c r="LY96" s="70"/>
      <c r="LZ96" s="70"/>
      <c r="MA96" s="70">
        <f t="shared" si="160"/>
        <v>0</v>
      </c>
      <c r="MB96" s="70">
        <f t="shared" si="161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2"/>
        <v>0</v>
      </c>
      <c r="ML96" s="70">
        <f t="shared" si="163"/>
        <v>0</v>
      </c>
      <c r="MM96" s="375">
        <v>0</v>
      </c>
      <c r="MN96" s="375">
        <v>0</v>
      </c>
      <c r="MO96" s="375">
        <v>0</v>
      </c>
      <c r="MP96" s="375">
        <v>0</v>
      </c>
      <c r="MQ96" s="70">
        <f t="shared" si="164"/>
        <v>0</v>
      </c>
      <c r="MR96" s="70">
        <f t="shared" si="165"/>
        <v>0</v>
      </c>
      <c r="MS96" s="70">
        <v>13.6</v>
      </c>
      <c r="MT96" s="70">
        <v>4.7</v>
      </c>
      <c r="MU96" s="70">
        <f t="shared" si="166"/>
        <v>13.6</v>
      </c>
      <c r="MV96" s="70">
        <f t="shared" si="167"/>
        <v>4.7</v>
      </c>
      <c r="MW96" s="70"/>
      <c r="MX96" s="70"/>
      <c r="MY96" s="70">
        <f t="shared" si="168"/>
        <v>0</v>
      </c>
      <c r="MZ96" s="70">
        <f t="shared" si="169"/>
        <v>0</v>
      </c>
      <c r="NA96" s="296"/>
      <c r="NB96" s="330"/>
      <c r="NC96" s="70">
        <f t="shared" si="170"/>
        <v>0</v>
      </c>
      <c r="ND96" s="70">
        <f t="shared" si="171"/>
        <v>0</v>
      </c>
      <c r="NE96" s="172"/>
      <c r="NF96" s="172"/>
      <c r="NG96" s="172">
        <f t="shared" si="172"/>
        <v>0</v>
      </c>
      <c r="NH96" s="172">
        <f t="shared" si="173"/>
        <v>0</v>
      </c>
      <c r="NI96" s="172"/>
      <c r="NJ96" s="172"/>
      <c r="NK96" s="172">
        <f t="shared" si="174"/>
        <v>0</v>
      </c>
      <c r="NL96" s="172">
        <f t="shared" si="175"/>
        <v>0</v>
      </c>
      <c r="NM96" s="261"/>
      <c r="NN96" s="172"/>
      <c r="NO96" s="172">
        <f t="shared" si="176"/>
        <v>0</v>
      </c>
      <c r="NP96" s="172">
        <f t="shared" si="177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8"/>
        <v>0</v>
      </c>
      <c r="OD96" s="70">
        <f t="shared" si="179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0"/>
        <v>0</v>
      </c>
      <c r="ON96" s="70">
        <f t="shared" si="181"/>
        <v>0</v>
      </c>
      <c r="OO96" s="384">
        <v>0</v>
      </c>
      <c r="OP96" s="264"/>
      <c r="OQ96" s="384">
        <v>0</v>
      </c>
      <c r="OR96" s="264"/>
      <c r="OS96" s="384">
        <v>0</v>
      </c>
      <c r="OT96" s="264"/>
      <c r="OU96" s="172">
        <f t="shared" si="182"/>
        <v>0</v>
      </c>
      <c r="OV96" s="172">
        <f t="shared" si="183"/>
        <v>0</v>
      </c>
      <c r="OW96" s="172"/>
      <c r="OX96" s="172"/>
      <c r="OY96" s="172">
        <f t="shared" si="114"/>
        <v>0</v>
      </c>
      <c r="OZ96" s="172">
        <f t="shared" si="115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1"/>
        <v>0</v>
      </c>
      <c r="J97" s="74">
        <f t="shared" si="102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6"/>
        <v>0</v>
      </c>
      <c r="X97" s="74">
        <f t="shared" si="117"/>
        <v>0</v>
      </c>
      <c r="Y97" s="74"/>
      <c r="Z97" s="74"/>
      <c r="AA97" s="71"/>
      <c r="AB97" s="67"/>
      <c r="AC97" s="74">
        <f t="shared" si="118"/>
        <v>0</v>
      </c>
      <c r="AD97" s="74">
        <f t="shared" si="119"/>
        <v>0</v>
      </c>
      <c r="AE97" s="67"/>
      <c r="AF97" s="67"/>
      <c r="AG97" s="67"/>
      <c r="AH97" s="67"/>
      <c r="AI97" s="114"/>
      <c r="AJ97" s="114"/>
      <c r="AK97" s="379">
        <v>115</v>
      </c>
      <c r="AL97" s="380">
        <v>34.5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3"/>
        <v>115</v>
      </c>
      <c r="AV97" s="70">
        <f t="shared" si="104"/>
        <v>34.5</v>
      </c>
      <c r="AW97" s="74"/>
      <c r="AX97" s="74"/>
      <c r="AY97" s="270"/>
      <c r="AZ97" s="74"/>
      <c r="BA97" s="74"/>
      <c r="BB97" s="74"/>
      <c r="BC97" s="74">
        <f t="shared" si="105"/>
        <v>0</v>
      </c>
      <c r="BD97" s="74">
        <f t="shared" si="106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0"/>
        <v>0</v>
      </c>
      <c r="BT97" s="74">
        <f t="shared" si="121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7"/>
        <v>0</v>
      </c>
      <c r="CD97" s="70">
        <f t="shared" si="107"/>
        <v>0</v>
      </c>
      <c r="CE97" s="70"/>
      <c r="CF97" s="70"/>
      <c r="CG97" s="106">
        <v>6.18</v>
      </c>
      <c r="CH97" s="259">
        <v>2</v>
      </c>
      <c r="CI97" s="290">
        <v>20.6</v>
      </c>
      <c r="CJ97" s="259">
        <v>6</v>
      </c>
      <c r="CK97" s="263">
        <v>6</v>
      </c>
      <c r="CL97" s="263">
        <v>2</v>
      </c>
      <c r="CM97" s="290">
        <v>14.42</v>
      </c>
      <c r="CN97" s="263">
        <v>4.5</v>
      </c>
      <c r="CO97" s="74">
        <f t="shared" si="122"/>
        <v>47.2</v>
      </c>
      <c r="CP97" s="74">
        <f t="shared" si="123"/>
        <v>14.5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4"/>
        <v>0</v>
      </c>
      <c r="DB97" s="70">
        <f t="shared" si="125"/>
        <v>0</v>
      </c>
      <c r="DC97" s="74"/>
      <c r="DD97" s="74"/>
      <c r="DE97" s="70"/>
      <c r="DF97" s="74"/>
      <c r="DG97" s="74"/>
      <c r="DH97" s="74"/>
      <c r="DI97" s="74">
        <f t="shared" si="126"/>
        <v>0</v>
      </c>
      <c r="DJ97" s="74">
        <f t="shared" si="127"/>
        <v>0</v>
      </c>
      <c r="DK97" s="361">
        <v>41.1</v>
      </c>
      <c r="DL97" s="361">
        <v>13.7</v>
      </c>
      <c r="DM97" s="344"/>
      <c r="DN97" s="344"/>
      <c r="DO97" s="361">
        <v>39.869999999999997</v>
      </c>
      <c r="DP97" s="361">
        <v>13.29</v>
      </c>
      <c r="DQ97" s="355"/>
      <c r="DR97" s="355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28"/>
        <v>0</v>
      </c>
      <c r="ED97" s="74">
        <f t="shared" si="128"/>
        <v>0</v>
      </c>
      <c r="EE97" s="70"/>
      <c r="EF97" s="70"/>
      <c r="EG97" s="71">
        <v>44.34</v>
      </c>
      <c r="EH97" s="376">
        <v>11.085000000000001</v>
      </c>
      <c r="EI97" s="87">
        <v>103.09</v>
      </c>
      <c r="EJ97" s="87">
        <v>25.772500000000001</v>
      </c>
      <c r="EK97" s="74">
        <v>128.87</v>
      </c>
      <c r="EL97" s="272">
        <v>32.217500000000001</v>
      </c>
      <c r="EM97" s="377">
        <v>103.09</v>
      </c>
      <c r="EN97" s="377">
        <v>25.772500000000001</v>
      </c>
      <c r="EO97" s="377">
        <v>51.55</v>
      </c>
      <c r="EP97" s="377">
        <v>12.887499999999999</v>
      </c>
      <c r="EQ97" s="74">
        <f t="shared" si="129"/>
        <v>430.94</v>
      </c>
      <c r="ER97" s="74">
        <f t="shared" si="130"/>
        <v>69.075000000000003</v>
      </c>
      <c r="ES97" s="172"/>
      <c r="ET97" s="172"/>
      <c r="EU97" s="273"/>
      <c r="EV97" s="273"/>
      <c r="EW97" s="70">
        <f t="shared" si="131"/>
        <v>0</v>
      </c>
      <c r="EX97" s="70">
        <f t="shared" si="132"/>
        <v>0</v>
      </c>
      <c r="EY97" s="74"/>
      <c r="EZ97" s="74"/>
      <c r="FA97" s="372">
        <v>25</v>
      </c>
      <c r="FB97" s="373">
        <v>0</v>
      </c>
      <c r="FC97" s="106">
        <v>26</v>
      </c>
      <c r="FD97" s="261">
        <v>0</v>
      </c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3"/>
        <v>0</v>
      </c>
      <c r="FR97" s="74">
        <f t="shared" si="134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5"/>
        <v>0</v>
      </c>
      <c r="GH97" s="74">
        <f t="shared" si="136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8"/>
        <v>0</v>
      </c>
      <c r="HJ97" s="70">
        <f t="shared" si="109"/>
        <v>0</v>
      </c>
      <c r="HK97" s="74"/>
      <c r="HL97" s="74"/>
      <c r="HM97" s="74"/>
      <c r="HN97" s="272"/>
      <c r="HO97" s="74">
        <f t="shared" si="137"/>
        <v>0</v>
      </c>
      <c r="HP97" s="74">
        <f t="shared" si="138"/>
        <v>0</v>
      </c>
      <c r="HQ97" s="290">
        <v>565</v>
      </c>
      <c r="HR97" s="67"/>
      <c r="HS97" s="290"/>
      <c r="HT97" s="74"/>
      <c r="HU97" s="74">
        <f t="shared" si="139"/>
        <v>565</v>
      </c>
      <c r="HV97" s="74">
        <f t="shared" si="140"/>
        <v>0</v>
      </c>
      <c r="HW97" s="74"/>
      <c r="HX97" s="74"/>
      <c r="HY97" s="366">
        <v>4.7</v>
      </c>
      <c r="HZ97" s="366">
        <v>1.175</v>
      </c>
      <c r="IA97" s="89"/>
      <c r="IB97" s="87"/>
      <c r="IC97" s="172">
        <v>10</v>
      </c>
      <c r="ID97" s="263">
        <v>2.5</v>
      </c>
      <c r="IE97" s="184"/>
      <c r="IF97" s="184"/>
      <c r="IG97" s="74">
        <f t="shared" si="141"/>
        <v>14.7</v>
      </c>
      <c r="IH97" s="74">
        <f t="shared" si="142"/>
        <v>3.6749999999999998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0"/>
        <v>0</v>
      </c>
      <c r="IV97" s="74">
        <f t="shared" si="111"/>
        <v>0</v>
      </c>
      <c r="IW97" s="74"/>
      <c r="IX97" s="74"/>
      <c r="IY97" s="67"/>
      <c r="IZ97" s="67"/>
      <c r="JA97" s="67"/>
      <c r="JB97" s="67"/>
      <c r="JC97" s="67"/>
      <c r="JD97" s="67"/>
      <c r="JE97" s="383">
        <v>10.31</v>
      </c>
      <c r="JF97" s="383">
        <v>0</v>
      </c>
      <c r="JG97" s="74">
        <f t="shared" si="143"/>
        <v>10.31</v>
      </c>
      <c r="JH97" s="74">
        <f t="shared" si="144"/>
        <v>0</v>
      </c>
      <c r="JI97" s="263"/>
      <c r="JJ97" s="263"/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5"/>
        <v>53.886300000000006</v>
      </c>
      <c r="JX97" s="74">
        <f t="shared" si="146"/>
        <v>11</v>
      </c>
      <c r="JY97" s="74"/>
      <c r="JZ97" s="74"/>
      <c r="KA97" s="67"/>
      <c r="KB97" s="67"/>
      <c r="KC97" s="74">
        <f t="shared" si="147"/>
        <v>0</v>
      </c>
      <c r="KD97" s="74">
        <f t="shared" si="148"/>
        <v>0</v>
      </c>
      <c r="KE97" s="70"/>
      <c r="KF97" s="70"/>
      <c r="KG97" s="70"/>
      <c r="KH97" s="70"/>
      <c r="KI97" s="70">
        <f t="shared" si="112"/>
        <v>0</v>
      </c>
      <c r="KJ97" s="70">
        <f t="shared" si="113"/>
        <v>0</v>
      </c>
      <c r="KK97" s="70"/>
      <c r="KL97" s="70"/>
      <c r="KM97" s="70"/>
      <c r="KN97" s="70"/>
      <c r="KO97" s="70">
        <f t="shared" si="149"/>
        <v>0</v>
      </c>
      <c r="KP97" s="70">
        <f t="shared" si="149"/>
        <v>0</v>
      </c>
      <c r="KQ97" s="260"/>
      <c r="KR97" s="70"/>
      <c r="KS97" s="70"/>
      <c r="KT97" s="70"/>
      <c r="KU97" s="114">
        <f t="shared" si="150"/>
        <v>0</v>
      </c>
      <c r="KV97" s="114">
        <f t="shared" si="151"/>
        <v>0</v>
      </c>
      <c r="KW97" s="70"/>
      <c r="KX97" s="70"/>
      <c r="KY97" s="70">
        <f t="shared" si="152"/>
        <v>0</v>
      </c>
      <c r="KZ97" s="70">
        <f t="shared" si="153"/>
        <v>0</v>
      </c>
      <c r="LA97" s="70"/>
      <c r="LB97" s="70"/>
      <c r="LC97" s="70"/>
      <c r="LD97" s="70"/>
      <c r="LE97" s="70">
        <f t="shared" si="154"/>
        <v>0</v>
      </c>
      <c r="LF97" s="70">
        <f t="shared" si="155"/>
        <v>0</v>
      </c>
      <c r="LG97" s="70"/>
      <c r="LH97" s="70"/>
      <c r="LI97" s="70">
        <f t="shared" si="156"/>
        <v>0</v>
      </c>
      <c r="LJ97" s="70">
        <f t="shared" si="157"/>
        <v>0</v>
      </c>
      <c r="LK97" s="67">
        <v>24.2</v>
      </c>
      <c r="LL97" s="263">
        <v>0</v>
      </c>
      <c r="LM97" s="75">
        <v>24.02</v>
      </c>
      <c r="LN97" s="363">
        <v>0</v>
      </c>
      <c r="LO97" s="75">
        <v>6.5750000000000002</v>
      </c>
      <c r="LP97" s="365">
        <v>0</v>
      </c>
      <c r="LQ97" s="130"/>
      <c r="LR97" s="265"/>
      <c r="LS97" s="265"/>
      <c r="LT97" s="265"/>
      <c r="LU97" s="70">
        <f t="shared" si="158"/>
        <v>54.795000000000002</v>
      </c>
      <c r="LV97" s="70">
        <f t="shared" si="159"/>
        <v>0</v>
      </c>
      <c r="LW97" s="130"/>
      <c r="LX97" s="70"/>
      <c r="LY97" s="70"/>
      <c r="LZ97" s="70"/>
      <c r="MA97" s="70">
        <f t="shared" si="160"/>
        <v>0</v>
      </c>
      <c r="MB97" s="70">
        <f t="shared" si="161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2"/>
        <v>0</v>
      </c>
      <c r="ML97" s="70">
        <f t="shared" si="163"/>
        <v>0</v>
      </c>
      <c r="MM97" s="375">
        <v>0</v>
      </c>
      <c r="MN97" s="375">
        <v>0</v>
      </c>
      <c r="MO97" s="375">
        <v>0</v>
      </c>
      <c r="MP97" s="375">
        <v>0</v>
      </c>
      <c r="MQ97" s="70">
        <f t="shared" si="164"/>
        <v>0</v>
      </c>
      <c r="MR97" s="70">
        <f t="shared" si="165"/>
        <v>0</v>
      </c>
      <c r="MS97" s="70">
        <v>13.6</v>
      </c>
      <c r="MT97" s="70">
        <v>4.7</v>
      </c>
      <c r="MU97" s="70">
        <f t="shared" si="166"/>
        <v>13.6</v>
      </c>
      <c r="MV97" s="70">
        <f t="shared" si="167"/>
        <v>4.7</v>
      </c>
      <c r="MW97" s="70"/>
      <c r="MX97" s="70"/>
      <c r="MY97" s="70">
        <f t="shared" si="168"/>
        <v>0</v>
      </c>
      <c r="MZ97" s="70">
        <f t="shared" si="169"/>
        <v>0</v>
      </c>
      <c r="NA97" s="296"/>
      <c r="NB97" s="330"/>
      <c r="NC97" s="70">
        <f t="shared" si="170"/>
        <v>0</v>
      </c>
      <c r="ND97" s="70">
        <f t="shared" si="171"/>
        <v>0</v>
      </c>
      <c r="NE97" s="172"/>
      <c r="NF97" s="172"/>
      <c r="NG97" s="172">
        <f t="shared" si="172"/>
        <v>0</v>
      </c>
      <c r="NH97" s="172">
        <f t="shared" si="173"/>
        <v>0</v>
      </c>
      <c r="NI97" s="172"/>
      <c r="NJ97" s="172"/>
      <c r="NK97" s="172">
        <f t="shared" si="174"/>
        <v>0</v>
      </c>
      <c r="NL97" s="172">
        <f t="shared" si="175"/>
        <v>0</v>
      </c>
      <c r="NM97" s="261"/>
      <c r="NN97" s="172"/>
      <c r="NO97" s="172">
        <f t="shared" si="176"/>
        <v>0</v>
      </c>
      <c r="NP97" s="172">
        <f t="shared" si="177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8"/>
        <v>0</v>
      </c>
      <c r="OD97" s="70">
        <f t="shared" si="179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0"/>
        <v>0</v>
      </c>
      <c r="ON97" s="70">
        <f t="shared" si="181"/>
        <v>0</v>
      </c>
      <c r="OO97" s="384">
        <v>0</v>
      </c>
      <c r="OP97" s="264"/>
      <c r="OQ97" s="384">
        <v>0</v>
      </c>
      <c r="OR97" s="264"/>
      <c r="OS97" s="384">
        <v>0</v>
      </c>
      <c r="OT97" s="264"/>
      <c r="OU97" s="172">
        <f t="shared" si="182"/>
        <v>0</v>
      </c>
      <c r="OV97" s="172">
        <f t="shared" si="183"/>
        <v>0</v>
      </c>
      <c r="OW97" s="172"/>
      <c r="OX97" s="172"/>
      <c r="OY97" s="172">
        <f t="shared" si="114"/>
        <v>0</v>
      </c>
      <c r="OZ97" s="172">
        <f t="shared" si="115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1"/>
        <v>0</v>
      </c>
      <c r="J98" s="74">
        <f t="shared" si="102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6"/>
        <v>0</v>
      </c>
      <c r="X98" s="74">
        <f t="shared" si="117"/>
        <v>0</v>
      </c>
      <c r="Y98" s="74"/>
      <c r="Z98" s="74"/>
      <c r="AA98" s="71"/>
      <c r="AB98" s="67"/>
      <c r="AC98" s="74">
        <f t="shared" si="118"/>
        <v>0</v>
      </c>
      <c r="AD98" s="74">
        <f t="shared" si="119"/>
        <v>0</v>
      </c>
      <c r="AE98" s="67"/>
      <c r="AF98" s="67"/>
      <c r="AG98" s="67"/>
      <c r="AH98" s="67"/>
      <c r="AI98" s="114"/>
      <c r="AJ98" s="114"/>
      <c r="AK98" s="379">
        <v>115</v>
      </c>
      <c r="AL98" s="380">
        <v>34.5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3"/>
        <v>115</v>
      </c>
      <c r="AV98" s="70">
        <f t="shared" si="104"/>
        <v>34.5</v>
      </c>
      <c r="AW98" s="74"/>
      <c r="AX98" s="74"/>
      <c r="AY98" s="270"/>
      <c r="AZ98" s="74"/>
      <c r="BA98" s="74"/>
      <c r="BB98" s="74"/>
      <c r="BC98" s="74">
        <f t="shared" si="105"/>
        <v>0</v>
      </c>
      <c r="BD98" s="74">
        <f t="shared" si="106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0"/>
        <v>0</v>
      </c>
      <c r="BT98" s="74">
        <f t="shared" si="121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7"/>
        <v>0</v>
      </c>
      <c r="CD98" s="70">
        <f t="shared" si="107"/>
        <v>0</v>
      </c>
      <c r="CE98" s="70"/>
      <c r="CF98" s="70"/>
      <c r="CG98" s="106">
        <v>6.18</v>
      </c>
      <c r="CH98" s="259">
        <v>2</v>
      </c>
      <c r="CI98" s="290">
        <v>20.6</v>
      </c>
      <c r="CJ98" s="259">
        <v>6</v>
      </c>
      <c r="CK98" s="263">
        <v>6</v>
      </c>
      <c r="CL98" s="263">
        <v>2</v>
      </c>
      <c r="CM98" s="290">
        <v>14.42</v>
      </c>
      <c r="CN98" s="263">
        <v>4.5</v>
      </c>
      <c r="CO98" s="74">
        <f t="shared" si="122"/>
        <v>47.2</v>
      </c>
      <c r="CP98" s="74">
        <f t="shared" si="123"/>
        <v>14.5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4"/>
        <v>0</v>
      </c>
      <c r="DB98" s="70">
        <f t="shared" si="125"/>
        <v>0</v>
      </c>
      <c r="DC98" s="74"/>
      <c r="DD98" s="74"/>
      <c r="DE98" s="70"/>
      <c r="DF98" s="74"/>
      <c r="DG98" s="74"/>
      <c r="DH98" s="74"/>
      <c r="DI98" s="74">
        <f t="shared" si="126"/>
        <v>0</v>
      </c>
      <c r="DJ98" s="74">
        <f t="shared" si="127"/>
        <v>0</v>
      </c>
      <c r="DK98" s="361">
        <v>41.1</v>
      </c>
      <c r="DL98" s="361">
        <v>13.7</v>
      </c>
      <c r="DM98" s="344"/>
      <c r="DN98" s="344"/>
      <c r="DO98" s="361">
        <v>39.869999999999997</v>
      </c>
      <c r="DP98" s="361">
        <v>13.29</v>
      </c>
      <c r="DQ98" s="355"/>
      <c r="DR98" s="355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28"/>
        <v>0</v>
      </c>
      <c r="ED98" s="74">
        <f t="shared" si="128"/>
        <v>0</v>
      </c>
      <c r="EE98" s="70"/>
      <c r="EF98" s="70"/>
      <c r="EG98" s="71">
        <v>44.34</v>
      </c>
      <c r="EH98" s="376">
        <v>11.085000000000001</v>
      </c>
      <c r="EI98" s="87">
        <v>103.09</v>
      </c>
      <c r="EJ98" s="87">
        <v>25.772500000000001</v>
      </c>
      <c r="EK98" s="74">
        <v>128.87</v>
      </c>
      <c r="EL98" s="272">
        <v>32.217500000000001</v>
      </c>
      <c r="EM98" s="377">
        <v>103.09</v>
      </c>
      <c r="EN98" s="377">
        <v>25.772500000000001</v>
      </c>
      <c r="EO98" s="377">
        <v>51.55</v>
      </c>
      <c r="EP98" s="377">
        <v>12.887499999999999</v>
      </c>
      <c r="EQ98" s="74">
        <f t="shared" si="129"/>
        <v>430.94</v>
      </c>
      <c r="ER98" s="74">
        <f t="shared" si="130"/>
        <v>69.075000000000003</v>
      </c>
      <c r="ES98" s="172"/>
      <c r="ET98" s="172"/>
      <c r="EU98" s="273"/>
      <c r="EV98" s="273"/>
      <c r="EW98" s="70">
        <f t="shared" si="131"/>
        <v>0</v>
      </c>
      <c r="EX98" s="70">
        <f t="shared" si="132"/>
        <v>0</v>
      </c>
      <c r="EY98" s="74"/>
      <c r="EZ98" s="74"/>
      <c r="FA98" s="372">
        <v>25</v>
      </c>
      <c r="FB98" s="373">
        <v>0</v>
      </c>
      <c r="FC98" s="106">
        <v>26</v>
      </c>
      <c r="FD98" s="261">
        <v>0</v>
      </c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3"/>
        <v>0</v>
      </c>
      <c r="FR98" s="74">
        <f t="shared" si="134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5"/>
        <v>0</v>
      </c>
      <c r="GH98" s="74">
        <f t="shared" si="136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8"/>
        <v>0</v>
      </c>
      <c r="HJ98" s="70">
        <f t="shared" si="109"/>
        <v>0</v>
      </c>
      <c r="HK98" s="74"/>
      <c r="HL98" s="74"/>
      <c r="HM98" s="74"/>
      <c r="HN98" s="272"/>
      <c r="HO98" s="74">
        <f t="shared" si="137"/>
        <v>0</v>
      </c>
      <c r="HP98" s="74">
        <f t="shared" si="138"/>
        <v>0</v>
      </c>
      <c r="HQ98" s="290">
        <v>565</v>
      </c>
      <c r="HR98" s="67"/>
      <c r="HS98" s="290"/>
      <c r="HT98" s="74"/>
      <c r="HU98" s="74">
        <f t="shared" si="139"/>
        <v>565</v>
      </c>
      <c r="HV98" s="74">
        <f t="shared" si="140"/>
        <v>0</v>
      </c>
      <c r="HW98" s="74"/>
      <c r="HX98" s="74"/>
      <c r="HY98" s="366">
        <v>4.7</v>
      </c>
      <c r="HZ98" s="366">
        <v>1.175</v>
      </c>
      <c r="IA98" s="89"/>
      <c r="IB98" s="87"/>
      <c r="IC98" s="172">
        <v>10</v>
      </c>
      <c r="ID98" s="263">
        <v>2.5</v>
      </c>
      <c r="IE98" s="184"/>
      <c r="IF98" s="184"/>
      <c r="IG98" s="74">
        <f t="shared" si="141"/>
        <v>14.7</v>
      </c>
      <c r="IH98" s="74">
        <f t="shared" si="142"/>
        <v>3.6749999999999998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0"/>
        <v>0</v>
      </c>
      <c r="IV98" s="74">
        <f t="shared" si="111"/>
        <v>0</v>
      </c>
      <c r="IW98" s="74"/>
      <c r="IX98" s="74"/>
      <c r="IY98" s="67"/>
      <c r="IZ98" s="67"/>
      <c r="JA98" s="67"/>
      <c r="JB98" s="67"/>
      <c r="JC98" s="67"/>
      <c r="JD98" s="67"/>
      <c r="JE98" s="383">
        <v>10.31</v>
      </c>
      <c r="JF98" s="383">
        <v>0</v>
      </c>
      <c r="JG98" s="74">
        <f t="shared" si="143"/>
        <v>10.31</v>
      </c>
      <c r="JH98" s="74">
        <f t="shared" si="144"/>
        <v>0</v>
      </c>
      <c r="JI98" s="263"/>
      <c r="JJ98" s="263"/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5"/>
        <v>53.886300000000006</v>
      </c>
      <c r="JX98" s="74">
        <f t="shared" si="146"/>
        <v>11</v>
      </c>
      <c r="JY98" s="74"/>
      <c r="JZ98" s="74"/>
      <c r="KA98" s="67"/>
      <c r="KB98" s="67"/>
      <c r="KC98" s="74">
        <f t="shared" si="147"/>
        <v>0</v>
      </c>
      <c r="KD98" s="74">
        <f t="shared" si="148"/>
        <v>0</v>
      </c>
      <c r="KE98" s="70"/>
      <c r="KF98" s="70"/>
      <c r="KG98" s="70"/>
      <c r="KH98" s="70"/>
      <c r="KI98" s="70">
        <f t="shared" si="112"/>
        <v>0</v>
      </c>
      <c r="KJ98" s="70">
        <f t="shared" si="113"/>
        <v>0</v>
      </c>
      <c r="KK98" s="70"/>
      <c r="KL98" s="70"/>
      <c r="KM98" s="70"/>
      <c r="KN98" s="70"/>
      <c r="KO98" s="70">
        <f t="shared" si="149"/>
        <v>0</v>
      </c>
      <c r="KP98" s="70">
        <f t="shared" si="149"/>
        <v>0</v>
      </c>
      <c r="KQ98" s="260"/>
      <c r="KR98" s="70"/>
      <c r="KS98" s="70"/>
      <c r="KT98" s="70"/>
      <c r="KU98" s="114">
        <f t="shared" si="150"/>
        <v>0</v>
      </c>
      <c r="KV98" s="114">
        <f t="shared" si="151"/>
        <v>0</v>
      </c>
      <c r="KW98" s="70"/>
      <c r="KX98" s="70"/>
      <c r="KY98" s="70">
        <f t="shared" si="152"/>
        <v>0</v>
      </c>
      <c r="KZ98" s="70">
        <f t="shared" si="153"/>
        <v>0</v>
      </c>
      <c r="LA98" s="70"/>
      <c r="LB98" s="70"/>
      <c r="LC98" s="70"/>
      <c r="LD98" s="70"/>
      <c r="LE98" s="70">
        <f t="shared" si="154"/>
        <v>0</v>
      </c>
      <c r="LF98" s="70">
        <f t="shared" si="155"/>
        <v>0</v>
      </c>
      <c r="LG98" s="70"/>
      <c r="LH98" s="70"/>
      <c r="LI98" s="70">
        <f t="shared" si="156"/>
        <v>0</v>
      </c>
      <c r="LJ98" s="70">
        <f t="shared" si="157"/>
        <v>0</v>
      </c>
      <c r="LK98" s="67">
        <v>24.2</v>
      </c>
      <c r="LL98" s="263">
        <v>0</v>
      </c>
      <c r="LM98" s="75">
        <v>24.02</v>
      </c>
      <c r="LN98" s="363">
        <v>0</v>
      </c>
      <c r="LO98" s="75">
        <v>6.5750000000000002</v>
      </c>
      <c r="LP98" s="365">
        <v>0</v>
      </c>
      <c r="LQ98" s="130"/>
      <c r="LR98" s="265"/>
      <c r="LS98" s="265"/>
      <c r="LT98" s="265"/>
      <c r="LU98" s="70">
        <f t="shared" si="158"/>
        <v>54.795000000000002</v>
      </c>
      <c r="LV98" s="70">
        <f t="shared" si="159"/>
        <v>0</v>
      </c>
      <c r="LW98" s="130"/>
      <c r="LX98" s="70"/>
      <c r="LY98" s="70"/>
      <c r="LZ98" s="70"/>
      <c r="MA98" s="70">
        <f t="shared" si="160"/>
        <v>0</v>
      </c>
      <c r="MB98" s="70">
        <f t="shared" si="161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2"/>
        <v>0</v>
      </c>
      <c r="ML98" s="70">
        <f t="shared" si="163"/>
        <v>0</v>
      </c>
      <c r="MM98" s="375">
        <v>0</v>
      </c>
      <c r="MN98" s="375">
        <v>0</v>
      </c>
      <c r="MO98" s="375">
        <v>0</v>
      </c>
      <c r="MP98" s="375">
        <v>0</v>
      </c>
      <c r="MQ98" s="70">
        <f t="shared" si="164"/>
        <v>0</v>
      </c>
      <c r="MR98" s="70">
        <f t="shared" si="165"/>
        <v>0</v>
      </c>
      <c r="MS98" s="70">
        <v>13.6</v>
      </c>
      <c r="MT98" s="70">
        <v>4.7</v>
      </c>
      <c r="MU98" s="70">
        <f t="shared" si="166"/>
        <v>13.6</v>
      </c>
      <c r="MV98" s="70">
        <f t="shared" si="167"/>
        <v>4.7</v>
      </c>
      <c r="MW98" s="70"/>
      <c r="MX98" s="70"/>
      <c r="MY98" s="70">
        <f t="shared" si="168"/>
        <v>0</v>
      </c>
      <c r="MZ98" s="70">
        <f t="shared" si="169"/>
        <v>0</v>
      </c>
      <c r="NA98" s="296"/>
      <c r="NB98" s="330"/>
      <c r="NC98" s="70">
        <f t="shared" si="170"/>
        <v>0</v>
      </c>
      <c r="ND98" s="70">
        <f t="shared" si="171"/>
        <v>0</v>
      </c>
      <c r="NE98" s="172"/>
      <c r="NF98" s="172"/>
      <c r="NG98" s="172">
        <f t="shared" si="172"/>
        <v>0</v>
      </c>
      <c r="NH98" s="172">
        <f t="shared" si="173"/>
        <v>0</v>
      </c>
      <c r="NI98" s="172"/>
      <c r="NJ98" s="172"/>
      <c r="NK98" s="172">
        <f t="shared" si="174"/>
        <v>0</v>
      </c>
      <c r="NL98" s="172">
        <f t="shared" si="175"/>
        <v>0</v>
      </c>
      <c r="NM98" s="261"/>
      <c r="NN98" s="172"/>
      <c r="NO98" s="172">
        <f t="shared" si="176"/>
        <v>0</v>
      </c>
      <c r="NP98" s="172">
        <f t="shared" si="177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8"/>
        <v>0</v>
      </c>
      <c r="OD98" s="70">
        <f t="shared" si="179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0"/>
        <v>0</v>
      </c>
      <c r="ON98" s="70">
        <f t="shared" si="181"/>
        <v>0</v>
      </c>
      <c r="OO98" s="384">
        <v>0</v>
      </c>
      <c r="OP98" s="264"/>
      <c r="OQ98" s="384">
        <v>0</v>
      </c>
      <c r="OR98" s="264"/>
      <c r="OS98" s="384">
        <v>0</v>
      </c>
      <c r="OT98" s="264"/>
      <c r="OU98" s="172">
        <f t="shared" si="182"/>
        <v>0</v>
      </c>
      <c r="OV98" s="172">
        <f t="shared" si="183"/>
        <v>0</v>
      </c>
      <c r="OW98" s="172"/>
      <c r="OX98" s="172"/>
      <c r="OY98" s="172">
        <f t="shared" si="114"/>
        <v>0</v>
      </c>
      <c r="OZ98" s="172">
        <f t="shared" si="115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1"/>
        <v>0</v>
      </c>
      <c r="J99" s="74">
        <f t="shared" si="102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6"/>
        <v>0</v>
      </c>
      <c r="X99" s="74">
        <f t="shared" si="117"/>
        <v>0</v>
      </c>
      <c r="Y99" s="74"/>
      <c r="Z99" s="74"/>
      <c r="AA99" s="71"/>
      <c r="AB99" s="67"/>
      <c r="AC99" s="74">
        <f t="shared" si="118"/>
        <v>0</v>
      </c>
      <c r="AD99" s="74">
        <f t="shared" si="119"/>
        <v>0</v>
      </c>
      <c r="AE99" s="67"/>
      <c r="AF99" s="67"/>
      <c r="AG99" s="67"/>
      <c r="AH99" s="67"/>
      <c r="AI99" s="114"/>
      <c r="AJ99" s="114"/>
      <c r="AK99" s="379">
        <v>115</v>
      </c>
      <c r="AL99" s="380">
        <v>34.5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3"/>
        <v>115</v>
      </c>
      <c r="AV99" s="70">
        <f t="shared" si="104"/>
        <v>34.5</v>
      </c>
      <c r="AW99" s="74"/>
      <c r="AX99" s="74"/>
      <c r="AY99" s="270"/>
      <c r="AZ99" s="74"/>
      <c r="BA99" s="74"/>
      <c r="BB99" s="74"/>
      <c r="BC99" s="74">
        <f t="shared" si="105"/>
        <v>0</v>
      </c>
      <c r="BD99" s="74">
        <f t="shared" si="106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0"/>
        <v>0</v>
      </c>
      <c r="BT99" s="74">
        <f t="shared" si="121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7"/>
        <v>0</v>
      </c>
      <c r="CD99" s="70">
        <f t="shared" si="107"/>
        <v>0</v>
      </c>
      <c r="CE99" s="70"/>
      <c r="CF99" s="70"/>
      <c r="CG99" s="106">
        <v>6.18</v>
      </c>
      <c r="CH99" s="259">
        <v>2</v>
      </c>
      <c r="CI99" s="290">
        <v>20.6</v>
      </c>
      <c r="CJ99" s="259">
        <v>6</v>
      </c>
      <c r="CK99" s="263">
        <v>6</v>
      </c>
      <c r="CL99" s="263">
        <v>2</v>
      </c>
      <c r="CM99" s="290">
        <v>14.42</v>
      </c>
      <c r="CN99" s="263">
        <v>4.5</v>
      </c>
      <c r="CO99" s="74">
        <f t="shared" si="122"/>
        <v>47.2</v>
      </c>
      <c r="CP99" s="74">
        <f t="shared" si="123"/>
        <v>14.5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4"/>
        <v>0</v>
      </c>
      <c r="DB99" s="70">
        <f t="shared" si="125"/>
        <v>0</v>
      </c>
      <c r="DC99" s="74"/>
      <c r="DD99" s="74"/>
      <c r="DE99" s="70"/>
      <c r="DF99" s="74"/>
      <c r="DG99" s="74"/>
      <c r="DH99" s="74"/>
      <c r="DI99" s="74">
        <f t="shared" si="126"/>
        <v>0</v>
      </c>
      <c r="DJ99" s="74">
        <f t="shared" si="127"/>
        <v>0</v>
      </c>
      <c r="DK99" s="361">
        <v>41.1</v>
      </c>
      <c r="DL99" s="361">
        <v>13.7</v>
      </c>
      <c r="DM99" s="344"/>
      <c r="DN99" s="344"/>
      <c r="DO99" s="361">
        <v>39.869999999999997</v>
      </c>
      <c r="DP99" s="361">
        <v>13.29</v>
      </c>
      <c r="DQ99" s="355"/>
      <c r="DR99" s="355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28"/>
        <v>0</v>
      </c>
      <c r="ED99" s="74">
        <f t="shared" si="128"/>
        <v>0</v>
      </c>
      <c r="EE99" s="70"/>
      <c r="EF99" s="70"/>
      <c r="EG99" s="71">
        <v>44.34</v>
      </c>
      <c r="EH99" s="376">
        <v>11.085000000000001</v>
      </c>
      <c r="EI99" s="87">
        <v>103.09</v>
      </c>
      <c r="EJ99" s="87">
        <v>25.772500000000001</v>
      </c>
      <c r="EK99" s="74">
        <v>128.87</v>
      </c>
      <c r="EL99" s="272">
        <v>32.217500000000001</v>
      </c>
      <c r="EM99" s="377">
        <v>103.09</v>
      </c>
      <c r="EN99" s="377">
        <v>25.772500000000001</v>
      </c>
      <c r="EO99" s="377">
        <v>51.55</v>
      </c>
      <c r="EP99" s="377">
        <v>12.887499999999999</v>
      </c>
      <c r="EQ99" s="74">
        <f t="shared" si="129"/>
        <v>430.94</v>
      </c>
      <c r="ER99" s="74">
        <f t="shared" si="130"/>
        <v>69.075000000000003</v>
      </c>
      <c r="ES99" s="172"/>
      <c r="ET99" s="172"/>
      <c r="EU99" s="273"/>
      <c r="EV99" s="273"/>
      <c r="EW99" s="70">
        <f t="shared" si="131"/>
        <v>0</v>
      </c>
      <c r="EX99" s="70">
        <f t="shared" si="132"/>
        <v>0</v>
      </c>
      <c r="EY99" s="74"/>
      <c r="EZ99" s="74"/>
      <c r="FA99" s="372">
        <v>23</v>
      </c>
      <c r="FB99" s="373">
        <v>0</v>
      </c>
      <c r="FC99" s="106">
        <v>24</v>
      </c>
      <c r="FD99" s="261">
        <v>0</v>
      </c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3"/>
        <v>0</v>
      </c>
      <c r="FR99" s="74">
        <f t="shared" si="134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5"/>
        <v>0</v>
      </c>
      <c r="GH99" s="74">
        <f t="shared" si="136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8"/>
        <v>0</v>
      </c>
      <c r="HJ99" s="70">
        <f t="shared" si="109"/>
        <v>0</v>
      </c>
      <c r="HK99" s="74"/>
      <c r="HL99" s="74"/>
      <c r="HM99" s="74"/>
      <c r="HN99" s="272"/>
      <c r="HO99" s="74">
        <f t="shared" si="137"/>
        <v>0</v>
      </c>
      <c r="HP99" s="74">
        <f t="shared" si="138"/>
        <v>0</v>
      </c>
      <c r="HQ99" s="290">
        <v>565</v>
      </c>
      <c r="HR99" s="67"/>
      <c r="HS99" s="290"/>
      <c r="HT99" s="74"/>
      <c r="HU99" s="74">
        <f t="shared" si="139"/>
        <v>565</v>
      </c>
      <c r="HV99" s="74">
        <f t="shared" si="140"/>
        <v>0</v>
      </c>
      <c r="HW99" s="74"/>
      <c r="HX99" s="74"/>
      <c r="HY99" s="366">
        <v>4.7</v>
      </c>
      <c r="HZ99" s="366">
        <v>1.175</v>
      </c>
      <c r="IA99" s="89"/>
      <c r="IB99" s="87"/>
      <c r="IC99" s="172">
        <v>10</v>
      </c>
      <c r="ID99" s="263">
        <v>2.5</v>
      </c>
      <c r="IE99" s="184"/>
      <c r="IF99" s="184"/>
      <c r="IG99" s="74">
        <f t="shared" si="141"/>
        <v>14.7</v>
      </c>
      <c r="IH99" s="74">
        <f t="shared" si="142"/>
        <v>3.6749999999999998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0"/>
        <v>0</v>
      </c>
      <c r="IV99" s="74">
        <f t="shared" si="111"/>
        <v>0</v>
      </c>
      <c r="IW99" s="74"/>
      <c r="IX99" s="74"/>
      <c r="IY99" s="67"/>
      <c r="IZ99" s="67"/>
      <c r="JA99" s="67"/>
      <c r="JB99" s="67"/>
      <c r="JC99" s="67"/>
      <c r="JD99" s="67"/>
      <c r="JE99" s="383">
        <v>10.31</v>
      </c>
      <c r="JF99" s="383">
        <v>0</v>
      </c>
      <c r="JG99" s="74">
        <f t="shared" si="143"/>
        <v>10.31</v>
      </c>
      <c r="JH99" s="74">
        <f t="shared" si="144"/>
        <v>0</v>
      </c>
      <c r="JI99" s="263"/>
      <c r="JJ99" s="263"/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5"/>
        <v>53.886300000000006</v>
      </c>
      <c r="JX99" s="74">
        <f t="shared" si="146"/>
        <v>11</v>
      </c>
      <c r="JY99" s="74"/>
      <c r="JZ99" s="74"/>
      <c r="KA99" s="67"/>
      <c r="KB99" s="67"/>
      <c r="KC99" s="74">
        <f t="shared" si="147"/>
        <v>0</v>
      </c>
      <c r="KD99" s="74">
        <f t="shared" si="148"/>
        <v>0</v>
      </c>
      <c r="KE99" s="70"/>
      <c r="KF99" s="70"/>
      <c r="KG99" s="70"/>
      <c r="KH99" s="70"/>
      <c r="KI99" s="70">
        <f t="shared" si="112"/>
        <v>0</v>
      </c>
      <c r="KJ99" s="70">
        <f t="shared" si="113"/>
        <v>0</v>
      </c>
      <c r="KK99" s="70"/>
      <c r="KL99" s="70"/>
      <c r="KM99" s="70"/>
      <c r="KN99" s="70"/>
      <c r="KO99" s="70">
        <f t="shared" si="149"/>
        <v>0</v>
      </c>
      <c r="KP99" s="70">
        <f t="shared" si="149"/>
        <v>0</v>
      </c>
      <c r="KQ99" s="260"/>
      <c r="KR99" s="70"/>
      <c r="KS99" s="70"/>
      <c r="KT99" s="70"/>
      <c r="KU99" s="114">
        <f t="shared" si="150"/>
        <v>0</v>
      </c>
      <c r="KV99" s="114">
        <f t="shared" si="151"/>
        <v>0</v>
      </c>
      <c r="KW99" s="70"/>
      <c r="KX99" s="70"/>
      <c r="KY99" s="70">
        <f t="shared" si="152"/>
        <v>0</v>
      </c>
      <c r="KZ99" s="70">
        <f t="shared" si="153"/>
        <v>0</v>
      </c>
      <c r="LA99" s="70"/>
      <c r="LB99" s="70"/>
      <c r="LC99" s="70"/>
      <c r="LD99" s="70"/>
      <c r="LE99" s="70">
        <f t="shared" si="154"/>
        <v>0</v>
      </c>
      <c r="LF99" s="70">
        <f t="shared" si="155"/>
        <v>0</v>
      </c>
      <c r="LG99" s="70"/>
      <c r="LH99" s="70"/>
      <c r="LI99" s="70">
        <f t="shared" si="156"/>
        <v>0</v>
      </c>
      <c r="LJ99" s="70">
        <f t="shared" si="157"/>
        <v>0</v>
      </c>
      <c r="LK99" s="67">
        <v>24.2</v>
      </c>
      <c r="LL99" s="263">
        <v>0</v>
      </c>
      <c r="LM99" s="75">
        <v>24.02</v>
      </c>
      <c r="LN99" s="363">
        <v>0</v>
      </c>
      <c r="LO99" s="75">
        <v>6.5750000000000002</v>
      </c>
      <c r="LP99" s="365">
        <v>0</v>
      </c>
      <c r="LQ99" s="130"/>
      <c r="LR99" s="265"/>
      <c r="LS99" s="265"/>
      <c r="LT99" s="265"/>
      <c r="LU99" s="70">
        <f t="shared" si="158"/>
        <v>54.795000000000002</v>
      </c>
      <c r="LV99" s="70">
        <f t="shared" si="159"/>
        <v>0</v>
      </c>
      <c r="LW99" s="130"/>
      <c r="LX99" s="70"/>
      <c r="LY99" s="70"/>
      <c r="LZ99" s="70"/>
      <c r="MA99" s="70">
        <f t="shared" si="160"/>
        <v>0</v>
      </c>
      <c r="MB99" s="70">
        <f t="shared" si="161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2"/>
        <v>0</v>
      </c>
      <c r="ML99" s="70">
        <f t="shared" si="163"/>
        <v>0</v>
      </c>
      <c r="MM99" s="375">
        <v>0</v>
      </c>
      <c r="MN99" s="375">
        <v>0</v>
      </c>
      <c r="MO99" s="375">
        <v>0</v>
      </c>
      <c r="MP99" s="375">
        <v>0</v>
      </c>
      <c r="MQ99" s="70">
        <f t="shared" si="164"/>
        <v>0</v>
      </c>
      <c r="MR99" s="70">
        <f t="shared" si="165"/>
        <v>0</v>
      </c>
      <c r="MS99" s="70">
        <v>13.6</v>
      </c>
      <c r="MT99" s="70">
        <v>4.7</v>
      </c>
      <c r="MU99" s="70">
        <f t="shared" si="166"/>
        <v>13.6</v>
      </c>
      <c r="MV99" s="70">
        <f t="shared" si="167"/>
        <v>4.7</v>
      </c>
      <c r="MW99" s="70"/>
      <c r="MX99" s="70"/>
      <c r="MY99" s="70">
        <f t="shared" si="168"/>
        <v>0</v>
      </c>
      <c r="MZ99" s="70">
        <f t="shared" si="169"/>
        <v>0</v>
      </c>
      <c r="NA99" s="296"/>
      <c r="NB99" s="330"/>
      <c r="NC99" s="70">
        <f t="shared" si="170"/>
        <v>0</v>
      </c>
      <c r="ND99" s="70">
        <f t="shared" si="171"/>
        <v>0</v>
      </c>
      <c r="NE99" s="172"/>
      <c r="NF99" s="172"/>
      <c r="NG99" s="172">
        <f t="shared" si="172"/>
        <v>0</v>
      </c>
      <c r="NH99" s="172">
        <f t="shared" si="173"/>
        <v>0</v>
      </c>
      <c r="NI99" s="172"/>
      <c r="NJ99" s="172"/>
      <c r="NK99" s="172">
        <f t="shared" si="174"/>
        <v>0</v>
      </c>
      <c r="NL99" s="172">
        <f t="shared" si="175"/>
        <v>0</v>
      </c>
      <c r="NM99" s="261"/>
      <c r="NN99" s="172"/>
      <c r="NO99" s="172">
        <f t="shared" si="176"/>
        <v>0</v>
      </c>
      <c r="NP99" s="172">
        <f t="shared" si="177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8"/>
        <v>0</v>
      </c>
      <c r="OD99" s="70">
        <f t="shared" si="179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0"/>
        <v>0</v>
      </c>
      <c r="ON99" s="70">
        <f t="shared" si="181"/>
        <v>0</v>
      </c>
      <c r="OO99" s="384">
        <v>0</v>
      </c>
      <c r="OP99" s="264"/>
      <c r="OQ99" s="384">
        <v>0</v>
      </c>
      <c r="OR99" s="264"/>
      <c r="OS99" s="384">
        <v>0</v>
      </c>
      <c r="OT99" s="264"/>
      <c r="OU99" s="172">
        <f t="shared" si="182"/>
        <v>0</v>
      </c>
      <c r="OV99" s="172">
        <f t="shared" si="183"/>
        <v>0</v>
      </c>
      <c r="OW99" s="172"/>
      <c r="OX99" s="172"/>
      <c r="OY99" s="172">
        <f t="shared" si="114"/>
        <v>0</v>
      </c>
      <c r="OZ99" s="172">
        <f t="shared" si="115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1"/>
        <v>0</v>
      </c>
      <c r="J100" s="74">
        <f t="shared" si="102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6"/>
        <v>0</v>
      </c>
      <c r="X100" s="74">
        <f t="shared" si="117"/>
        <v>0</v>
      </c>
      <c r="Y100" s="74"/>
      <c r="Z100" s="74"/>
      <c r="AA100" s="71"/>
      <c r="AB100" s="67"/>
      <c r="AC100" s="74">
        <f t="shared" si="118"/>
        <v>0</v>
      </c>
      <c r="AD100" s="74">
        <f t="shared" si="119"/>
        <v>0</v>
      </c>
      <c r="AE100" s="67"/>
      <c r="AF100" s="67"/>
      <c r="AG100" s="67"/>
      <c r="AH100" s="67"/>
      <c r="AI100" s="114"/>
      <c r="AJ100" s="114"/>
      <c r="AK100" s="379">
        <v>115</v>
      </c>
      <c r="AL100" s="380">
        <v>34.5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3"/>
        <v>115</v>
      </c>
      <c r="AV100" s="70">
        <f t="shared" si="104"/>
        <v>34.5</v>
      </c>
      <c r="AW100" s="74"/>
      <c r="AX100" s="74"/>
      <c r="AY100" s="270"/>
      <c r="AZ100" s="74"/>
      <c r="BA100" s="74"/>
      <c r="BB100" s="74"/>
      <c r="BC100" s="74">
        <f t="shared" si="105"/>
        <v>0</v>
      </c>
      <c r="BD100" s="74">
        <f t="shared" si="106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0"/>
        <v>0</v>
      </c>
      <c r="BT100" s="74">
        <f t="shared" si="121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7"/>
        <v>0</v>
      </c>
      <c r="CD100" s="70">
        <f t="shared" si="107"/>
        <v>0</v>
      </c>
      <c r="CE100" s="70"/>
      <c r="CF100" s="70"/>
      <c r="CG100" s="106">
        <v>6.18</v>
      </c>
      <c r="CH100" s="259">
        <v>2</v>
      </c>
      <c r="CI100" s="290">
        <v>20.6</v>
      </c>
      <c r="CJ100" s="259">
        <v>6</v>
      </c>
      <c r="CK100" s="263">
        <v>6</v>
      </c>
      <c r="CL100" s="263">
        <v>2</v>
      </c>
      <c r="CM100" s="290">
        <v>14.42</v>
      </c>
      <c r="CN100" s="263">
        <v>4.5</v>
      </c>
      <c r="CO100" s="74">
        <f t="shared" si="122"/>
        <v>47.2</v>
      </c>
      <c r="CP100" s="74">
        <f t="shared" si="123"/>
        <v>14.5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4"/>
        <v>0</v>
      </c>
      <c r="DB100" s="70">
        <f t="shared" si="125"/>
        <v>0</v>
      </c>
      <c r="DC100" s="74"/>
      <c r="DD100" s="74"/>
      <c r="DE100" s="70"/>
      <c r="DF100" s="74"/>
      <c r="DG100" s="74"/>
      <c r="DH100" s="74"/>
      <c r="DI100" s="74">
        <f t="shared" si="126"/>
        <v>0</v>
      </c>
      <c r="DJ100" s="74">
        <f t="shared" si="127"/>
        <v>0</v>
      </c>
      <c r="DK100" s="361">
        <v>41.1</v>
      </c>
      <c r="DL100" s="361">
        <v>13.7</v>
      </c>
      <c r="DM100" s="344"/>
      <c r="DN100" s="344"/>
      <c r="DO100" s="361">
        <v>39.869999999999997</v>
      </c>
      <c r="DP100" s="361">
        <v>13.29</v>
      </c>
      <c r="DQ100" s="355"/>
      <c r="DR100" s="355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28"/>
        <v>0</v>
      </c>
      <c r="ED100" s="74">
        <f t="shared" si="128"/>
        <v>0</v>
      </c>
      <c r="EE100" s="70"/>
      <c r="EF100" s="70"/>
      <c r="EG100" s="71">
        <v>44.34</v>
      </c>
      <c r="EH100" s="376">
        <v>11.085000000000001</v>
      </c>
      <c r="EI100" s="87">
        <v>103.09</v>
      </c>
      <c r="EJ100" s="87">
        <v>25.772500000000001</v>
      </c>
      <c r="EK100" s="74">
        <v>128.87</v>
      </c>
      <c r="EL100" s="272">
        <v>32.217500000000001</v>
      </c>
      <c r="EM100" s="377">
        <v>103.09</v>
      </c>
      <c r="EN100" s="377">
        <v>25.772500000000001</v>
      </c>
      <c r="EO100" s="377">
        <v>51.55</v>
      </c>
      <c r="EP100" s="377">
        <v>12.887499999999999</v>
      </c>
      <c r="EQ100" s="74">
        <f t="shared" si="129"/>
        <v>430.94</v>
      </c>
      <c r="ER100" s="74">
        <f t="shared" si="130"/>
        <v>69.075000000000003</v>
      </c>
      <c r="ES100" s="172"/>
      <c r="ET100" s="172"/>
      <c r="EU100" s="273"/>
      <c r="EV100" s="273"/>
      <c r="EW100" s="70">
        <f t="shared" si="131"/>
        <v>0</v>
      </c>
      <c r="EX100" s="70">
        <f t="shared" si="132"/>
        <v>0</v>
      </c>
      <c r="EY100" s="74"/>
      <c r="EZ100" s="74"/>
      <c r="FA100" s="372">
        <v>23</v>
      </c>
      <c r="FB100" s="373">
        <v>0</v>
      </c>
      <c r="FC100" s="106">
        <v>24</v>
      </c>
      <c r="FD100" s="261">
        <v>0</v>
      </c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3"/>
        <v>0</v>
      </c>
      <c r="FR100" s="74">
        <f t="shared" si="134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5"/>
        <v>0</v>
      </c>
      <c r="GH100" s="74">
        <f t="shared" si="136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8"/>
        <v>0</v>
      </c>
      <c r="HJ100" s="70">
        <f t="shared" si="109"/>
        <v>0</v>
      </c>
      <c r="HK100" s="74"/>
      <c r="HL100" s="74"/>
      <c r="HM100" s="74"/>
      <c r="HN100" s="272"/>
      <c r="HO100" s="74">
        <f t="shared" si="137"/>
        <v>0</v>
      </c>
      <c r="HP100" s="74">
        <f t="shared" si="138"/>
        <v>0</v>
      </c>
      <c r="HQ100" s="290">
        <v>565</v>
      </c>
      <c r="HR100" s="67"/>
      <c r="HS100" s="290"/>
      <c r="HT100" s="74"/>
      <c r="HU100" s="74">
        <f t="shared" si="139"/>
        <v>565</v>
      </c>
      <c r="HV100" s="74">
        <f t="shared" si="140"/>
        <v>0</v>
      </c>
      <c r="HW100" s="74"/>
      <c r="HX100" s="74"/>
      <c r="HY100" s="366">
        <v>4.7</v>
      </c>
      <c r="HZ100" s="366">
        <v>1.175</v>
      </c>
      <c r="IA100" s="89"/>
      <c r="IB100" s="87"/>
      <c r="IC100" s="172">
        <v>10</v>
      </c>
      <c r="ID100" s="263">
        <v>2.5</v>
      </c>
      <c r="IE100" s="184"/>
      <c r="IF100" s="184"/>
      <c r="IG100" s="74">
        <f t="shared" si="141"/>
        <v>14.7</v>
      </c>
      <c r="IH100" s="74">
        <f t="shared" si="142"/>
        <v>3.6749999999999998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0"/>
        <v>0</v>
      </c>
      <c r="IV100" s="74">
        <f t="shared" si="111"/>
        <v>0</v>
      </c>
      <c r="IW100" s="74"/>
      <c r="IX100" s="74"/>
      <c r="IY100" s="67"/>
      <c r="IZ100" s="67"/>
      <c r="JA100" s="67"/>
      <c r="JB100" s="67"/>
      <c r="JC100" s="67"/>
      <c r="JD100" s="67"/>
      <c r="JE100" s="383">
        <v>10.31</v>
      </c>
      <c r="JF100" s="383">
        <v>0</v>
      </c>
      <c r="JG100" s="74">
        <f t="shared" si="143"/>
        <v>10.31</v>
      </c>
      <c r="JH100" s="74">
        <f t="shared" si="144"/>
        <v>0</v>
      </c>
      <c r="JI100" s="263"/>
      <c r="JJ100" s="263"/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5"/>
        <v>53.886300000000006</v>
      </c>
      <c r="JX100" s="74">
        <f t="shared" si="146"/>
        <v>11</v>
      </c>
      <c r="JY100" s="74"/>
      <c r="JZ100" s="74"/>
      <c r="KA100" s="67"/>
      <c r="KB100" s="67"/>
      <c r="KC100" s="74">
        <f t="shared" si="147"/>
        <v>0</v>
      </c>
      <c r="KD100" s="74">
        <f t="shared" si="148"/>
        <v>0</v>
      </c>
      <c r="KE100" s="70"/>
      <c r="KF100" s="70"/>
      <c r="KG100" s="70"/>
      <c r="KH100" s="70"/>
      <c r="KI100" s="70">
        <f t="shared" si="112"/>
        <v>0</v>
      </c>
      <c r="KJ100" s="70">
        <f t="shared" si="113"/>
        <v>0</v>
      </c>
      <c r="KK100" s="70"/>
      <c r="KL100" s="70"/>
      <c r="KM100" s="70"/>
      <c r="KN100" s="70"/>
      <c r="KO100" s="70">
        <f t="shared" si="149"/>
        <v>0</v>
      </c>
      <c r="KP100" s="70">
        <f t="shared" si="149"/>
        <v>0</v>
      </c>
      <c r="KQ100" s="260"/>
      <c r="KR100" s="70"/>
      <c r="KS100" s="70"/>
      <c r="KT100" s="70"/>
      <c r="KU100" s="114">
        <f t="shared" si="150"/>
        <v>0</v>
      </c>
      <c r="KV100" s="114">
        <f t="shared" si="151"/>
        <v>0</v>
      </c>
      <c r="KW100" s="70"/>
      <c r="KX100" s="70"/>
      <c r="KY100" s="70">
        <f t="shared" si="152"/>
        <v>0</v>
      </c>
      <c r="KZ100" s="70">
        <f t="shared" si="153"/>
        <v>0</v>
      </c>
      <c r="LA100" s="70"/>
      <c r="LB100" s="70"/>
      <c r="LC100" s="70"/>
      <c r="LD100" s="70"/>
      <c r="LE100" s="70">
        <f t="shared" si="154"/>
        <v>0</v>
      </c>
      <c r="LF100" s="70">
        <f t="shared" si="155"/>
        <v>0</v>
      </c>
      <c r="LG100" s="70"/>
      <c r="LH100" s="70"/>
      <c r="LI100" s="70">
        <f t="shared" si="156"/>
        <v>0</v>
      </c>
      <c r="LJ100" s="70">
        <f t="shared" si="157"/>
        <v>0</v>
      </c>
      <c r="LK100" s="67">
        <v>24.2</v>
      </c>
      <c r="LL100" s="263">
        <v>0</v>
      </c>
      <c r="LM100" s="75">
        <v>24.02</v>
      </c>
      <c r="LN100" s="363">
        <v>0</v>
      </c>
      <c r="LO100" s="75">
        <v>6.5750000000000002</v>
      </c>
      <c r="LP100" s="365">
        <v>0</v>
      </c>
      <c r="LQ100" s="130"/>
      <c r="LR100" s="265"/>
      <c r="LS100" s="265"/>
      <c r="LT100" s="265"/>
      <c r="LU100" s="70">
        <f t="shared" si="158"/>
        <v>54.795000000000002</v>
      </c>
      <c r="LV100" s="70">
        <f t="shared" si="159"/>
        <v>0</v>
      </c>
      <c r="LW100" s="130"/>
      <c r="LX100" s="70"/>
      <c r="LY100" s="70"/>
      <c r="LZ100" s="70"/>
      <c r="MA100" s="70">
        <f t="shared" si="160"/>
        <v>0</v>
      </c>
      <c r="MB100" s="70">
        <f t="shared" si="161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2"/>
        <v>0</v>
      </c>
      <c r="ML100" s="70">
        <f t="shared" si="163"/>
        <v>0</v>
      </c>
      <c r="MM100" s="375">
        <v>0</v>
      </c>
      <c r="MN100" s="375">
        <v>0</v>
      </c>
      <c r="MO100" s="375">
        <v>0</v>
      </c>
      <c r="MP100" s="375">
        <v>0</v>
      </c>
      <c r="MQ100" s="70">
        <f t="shared" si="164"/>
        <v>0</v>
      </c>
      <c r="MR100" s="70">
        <f t="shared" si="165"/>
        <v>0</v>
      </c>
      <c r="MS100" s="70">
        <v>13.6</v>
      </c>
      <c r="MT100" s="70">
        <v>4.7</v>
      </c>
      <c r="MU100" s="70">
        <f t="shared" si="166"/>
        <v>13.6</v>
      </c>
      <c r="MV100" s="70">
        <f t="shared" si="167"/>
        <v>4.7</v>
      </c>
      <c r="MW100" s="70"/>
      <c r="MX100" s="70"/>
      <c r="MY100" s="70">
        <f t="shared" si="168"/>
        <v>0</v>
      </c>
      <c r="MZ100" s="70">
        <f t="shared" si="169"/>
        <v>0</v>
      </c>
      <c r="NA100" s="296"/>
      <c r="NB100" s="330"/>
      <c r="NC100" s="70">
        <f t="shared" si="170"/>
        <v>0</v>
      </c>
      <c r="ND100" s="70">
        <f t="shared" si="171"/>
        <v>0</v>
      </c>
      <c r="NE100" s="172"/>
      <c r="NF100" s="172"/>
      <c r="NG100" s="172">
        <f t="shared" si="172"/>
        <v>0</v>
      </c>
      <c r="NH100" s="172">
        <f t="shared" si="173"/>
        <v>0</v>
      </c>
      <c r="NI100" s="172"/>
      <c r="NJ100" s="172"/>
      <c r="NK100" s="172">
        <f t="shared" si="174"/>
        <v>0</v>
      </c>
      <c r="NL100" s="172">
        <f t="shared" si="175"/>
        <v>0</v>
      </c>
      <c r="NM100" s="261"/>
      <c r="NN100" s="172"/>
      <c r="NO100" s="172">
        <f t="shared" si="176"/>
        <v>0</v>
      </c>
      <c r="NP100" s="172">
        <f t="shared" si="177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8"/>
        <v>0</v>
      </c>
      <c r="OD100" s="70">
        <f t="shared" si="179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0"/>
        <v>0</v>
      </c>
      <c r="ON100" s="70">
        <f t="shared" si="181"/>
        <v>0</v>
      </c>
      <c r="OO100" s="384">
        <v>0</v>
      </c>
      <c r="OP100" s="264"/>
      <c r="OQ100" s="384">
        <v>0</v>
      </c>
      <c r="OR100" s="264"/>
      <c r="OS100" s="384">
        <v>0</v>
      </c>
      <c r="OT100" s="264"/>
      <c r="OU100" s="172">
        <f t="shared" si="182"/>
        <v>0</v>
      </c>
      <c r="OV100" s="172">
        <f t="shared" si="183"/>
        <v>0</v>
      </c>
      <c r="OW100" s="172"/>
      <c r="OX100" s="172"/>
      <c r="OY100" s="172">
        <f t="shared" si="114"/>
        <v>0</v>
      </c>
      <c r="OZ100" s="172">
        <f t="shared" si="115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1"/>
        <v>0</v>
      </c>
      <c r="J101" s="74">
        <f t="shared" si="102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6"/>
        <v>0</v>
      </c>
      <c r="X101" s="74">
        <f t="shared" si="117"/>
        <v>0</v>
      </c>
      <c r="Y101" s="74"/>
      <c r="Z101" s="74"/>
      <c r="AA101" s="71"/>
      <c r="AB101" s="67"/>
      <c r="AC101" s="74">
        <f t="shared" si="118"/>
        <v>0</v>
      </c>
      <c r="AD101" s="74">
        <f t="shared" si="119"/>
        <v>0</v>
      </c>
      <c r="AE101" s="67"/>
      <c r="AF101" s="67"/>
      <c r="AG101" s="67"/>
      <c r="AH101" s="67"/>
      <c r="AI101" s="114"/>
      <c r="AJ101" s="114"/>
      <c r="AK101" s="379">
        <v>115</v>
      </c>
      <c r="AL101" s="380">
        <v>34.5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3"/>
        <v>115</v>
      </c>
      <c r="AV101" s="70">
        <f t="shared" si="104"/>
        <v>34.5</v>
      </c>
      <c r="AW101" s="74"/>
      <c r="AX101" s="74"/>
      <c r="AY101" s="270"/>
      <c r="AZ101" s="74"/>
      <c r="BA101" s="74"/>
      <c r="BB101" s="74"/>
      <c r="BC101" s="74">
        <f t="shared" si="105"/>
        <v>0</v>
      </c>
      <c r="BD101" s="74">
        <f t="shared" si="106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0"/>
        <v>0</v>
      </c>
      <c r="BT101" s="74">
        <f t="shared" si="121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7"/>
        <v>0</v>
      </c>
      <c r="CD101" s="70">
        <f t="shared" si="107"/>
        <v>0</v>
      </c>
      <c r="CE101" s="70"/>
      <c r="CF101" s="70"/>
      <c r="CG101" s="106">
        <v>6.18</v>
      </c>
      <c r="CH101" s="259">
        <v>2</v>
      </c>
      <c r="CI101" s="290">
        <v>20.6</v>
      </c>
      <c r="CJ101" s="259">
        <v>6</v>
      </c>
      <c r="CK101" s="263">
        <v>6</v>
      </c>
      <c r="CL101" s="263">
        <v>2</v>
      </c>
      <c r="CM101" s="290">
        <v>14.42</v>
      </c>
      <c r="CN101" s="263">
        <v>4.5</v>
      </c>
      <c r="CO101" s="74">
        <f t="shared" si="122"/>
        <v>47.2</v>
      </c>
      <c r="CP101" s="74">
        <f t="shared" si="123"/>
        <v>14.5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4"/>
        <v>0</v>
      </c>
      <c r="DB101" s="70">
        <f t="shared" si="125"/>
        <v>0</v>
      </c>
      <c r="DC101" s="74"/>
      <c r="DD101" s="74"/>
      <c r="DE101" s="70"/>
      <c r="DF101" s="74"/>
      <c r="DG101" s="74"/>
      <c r="DH101" s="74"/>
      <c r="DI101" s="74">
        <f t="shared" si="126"/>
        <v>0</v>
      </c>
      <c r="DJ101" s="74">
        <f t="shared" si="127"/>
        <v>0</v>
      </c>
      <c r="DK101" s="361">
        <v>41.1</v>
      </c>
      <c r="DL101" s="361">
        <v>13.7</v>
      </c>
      <c r="DM101" s="344"/>
      <c r="DN101" s="344"/>
      <c r="DO101" s="361">
        <v>39.869999999999997</v>
      </c>
      <c r="DP101" s="361">
        <v>13.29</v>
      </c>
      <c r="DQ101" s="355"/>
      <c r="DR101" s="355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28"/>
        <v>0</v>
      </c>
      <c r="ED101" s="74">
        <f t="shared" si="128"/>
        <v>0</v>
      </c>
      <c r="EE101" s="70"/>
      <c r="EF101" s="70"/>
      <c r="EG101" s="71">
        <v>44.34</v>
      </c>
      <c r="EH101" s="376">
        <v>11.085000000000001</v>
      </c>
      <c r="EI101" s="87">
        <v>103.09</v>
      </c>
      <c r="EJ101" s="87">
        <v>25.772500000000001</v>
      </c>
      <c r="EK101" s="74">
        <v>128.87</v>
      </c>
      <c r="EL101" s="272">
        <v>32.217500000000001</v>
      </c>
      <c r="EM101" s="377">
        <v>103.09</v>
      </c>
      <c r="EN101" s="377">
        <v>25.772500000000001</v>
      </c>
      <c r="EO101" s="377">
        <v>51.55</v>
      </c>
      <c r="EP101" s="377">
        <v>12.887499999999999</v>
      </c>
      <c r="EQ101" s="74">
        <f t="shared" si="129"/>
        <v>430.94</v>
      </c>
      <c r="ER101" s="74">
        <f t="shared" si="130"/>
        <v>69.075000000000003</v>
      </c>
      <c r="ES101" s="172"/>
      <c r="ET101" s="172"/>
      <c r="EU101" s="273"/>
      <c r="EV101" s="273"/>
      <c r="EW101" s="70">
        <f t="shared" si="131"/>
        <v>0</v>
      </c>
      <c r="EX101" s="70">
        <f t="shared" si="132"/>
        <v>0</v>
      </c>
      <c r="EY101" s="74"/>
      <c r="EZ101" s="74"/>
      <c r="FA101" s="372">
        <v>23</v>
      </c>
      <c r="FB101" s="373">
        <v>0</v>
      </c>
      <c r="FC101" s="106">
        <v>24</v>
      </c>
      <c r="FD101" s="261">
        <v>0</v>
      </c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3"/>
        <v>0</v>
      </c>
      <c r="FR101" s="74">
        <f t="shared" si="134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5"/>
        <v>0</v>
      </c>
      <c r="GH101" s="74">
        <f t="shared" si="136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8"/>
        <v>0</v>
      </c>
      <c r="HJ101" s="70">
        <f t="shared" si="109"/>
        <v>0</v>
      </c>
      <c r="HK101" s="74"/>
      <c r="HL101" s="74"/>
      <c r="HM101" s="74"/>
      <c r="HN101" s="272"/>
      <c r="HO101" s="74">
        <f t="shared" si="137"/>
        <v>0</v>
      </c>
      <c r="HP101" s="74">
        <f t="shared" si="138"/>
        <v>0</v>
      </c>
      <c r="HQ101" s="290">
        <v>565</v>
      </c>
      <c r="HR101" s="67"/>
      <c r="HS101" s="290"/>
      <c r="HT101" s="74"/>
      <c r="HU101" s="74">
        <f t="shared" si="139"/>
        <v>565</v>
      </c>
      <c r="HV101" s="74">
        <f t="shared" si="140"/>
        <v>0</v>
      </c>
      <c r="HW101" s="74"/>
      <c r="HX101" s="74"/>
      <c r="HY101" s="366">
        <v>4.7</v>
      </c>
      <c r="HZ101" s="366">
        <v>1.175</v>
      </c>
      <c r="IA101" s="89"/>
      <c r="IB101" s="87"/>
      <c r="IC101" s="172">
        <v>10</v>
      </c>
      <c r="ID101" s="263">
        <v>2.5</v>
      </c>
      <c r="IE101" s="184"/>
      <c r="IF101" s="184"/>
      <c r="IG101" s="74">
        <f t="shared" si="141"/>
        <v>14.7</v>
      </c>
      <c r="IH101" s="74">
        <f t="shared" si="142"/>
        <v>3.6749999999999998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0"/>
        <v>0</v>
      </c>
      <c r="IV101" s="74">
        <f t="shared" si="111"/>
        <v>0</v>
      </c>
      <c r="IW101" s="74"/>
      <c r="IX101" s="74"/>
      <c r="IY101" s="67"/>
      <c r="IZ101" s="67"/>
      <c r="JA101" s="67"/>
      <c r="JB101" s="67"/>
      <c r="JC101" s="67"/>
      <c r="JD101" s="67"/>
      <c r="JE101" s="383">
        <v>10.31</v>
      </c>
      <c r="JF101" s="383">
        <v>0</v>
      </c>
      <c r="JG101" s="74">
        <f t="shared" si="143"/>
        <v>10.31</v>
      </c>
      <c r="JH101" s="74">
        <f t="shared" si="144"/>
        <v>0</v>
      </c>
      <c r="JI101" s="263"/>
      <c r="JJ101" s="263"/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5"/>
        <v>53.886300000000006</v>
      </c>
      <c r="JX101" s="74">
        <f t="shared" si="146"/>
        <v>11</v>
      </c>
      <c r="JY101" s="74"/>
      <c r="JZ101" s="74"/>
      <c r="KA101" s="67"/>
      <c r="KB101" s="67"/>
      <c r="KC101" s="74">
        <f t="shared" si="147"/>
        <v>0</v>
      </c>
      <c r="KD101" s="74">
        <f t="shared" si="148"/>
        <v>0</v>
      </c>
      <c r="KE101" s="70"/>
      <c r="KF101" s="70"/>
      <c r="KG101" s="70"/>
      <c r="KH101" s="70"/>
      <c r="KI101" s="70">
        <f t="shared" si="112"/>
        <v>0</v>
      </c>
      <c r="KJ101" s="70">
        <f t="shared" si="113"/>
        <v>0</v>
      </c>
      <c r="KK101" s="70"/>
      <c r="KL101" s="70"/>
      <c r="KM101" s="70"/>
      <c r="KN101" s="70"/>
      <c r="KO101" s="70">
        <f t="shared" si="149"/>
        <v>0</v>
      </c>
      <c r="KP101" s="70">
        <f t="shared" si="149"/>
        <v>0</v>
      </c>
      <c r="KQ101" s="260"/>
      <c r="KR101" s="70"/>
      <c r="KS101" s="70"/>
      <c r="KT101" s="70"/>
      <c r="KU101" s="114">
        <f t="shared" si="150"/>
        <v>0</v>
      </c>
      <c r="KV101" s="114">
        <f t="shared" si="151"/>
        <v>0</v>
      </c>
      <c r="KW101" s="70"/>
      <c r="KX101" s="70"/>
      <c r="KY101" s="70">
        <f t="shared" si="152"/>
        <v>0</v>
      </c>
      <c r="KZ101" s="70">
        <f t="shared" si="153"/>
        <v>0</v>
      </c>
      <c r="LA101" s="70"/>
      <c r="LB101" s="70"/>
      <c r="LC101" s="70"/>
      <c r="LD101" s="70"/>
      <c r="LE101" s="70">
        <f t="shared" si="154"/>
        <v>0</v>
      </c>
      <c r="LF101" s="70">
        <f t="shared" si="155"/>
        <v>0</v>
      </c>
      <c r="LG101" s="70"/>
      <c r="LH101" s="70"/>
      <c r="LI101" s="70">
        <f t="shared" si="156"/>
        <v>0</v>
      </c>
      <c r="LJ101" s="70">
        <f t="shared" si="157"/>
        <v>0</v>
      </c>
      <c r="LK101" s="67">
        <v>24.2</v>
      </c>
      <c r="LL101" s="263">
        <v>0</v>
      </c>
      <c r="LM101" s="75">
        <v>24.02</v>
      </c>
      <c r="LN101" s="363">
        <v>0</v>
      </c>
      <c r="LO101" s="75">
        <v>6.5750000000000002</v>
      </c>
      <c r="LP101" s="365">
        <v>0</v>
      </c>
      <c r="LQ101" s="130"/>
      <c r="LR101" s="265"/>
      <c r="LS101" s="265"/>
      <c r="LT101" s="265"/>
      <c r="LU101" s="70">
        <f t="shared" si="158"/>
        <v>54.795000000000002</v>
      </c>
      <c r="LV101" s="70">
        <f t="shared" si="159"/>
        <v>0</v>
      </c>
      <c r="LW101" s="130"/>
      <c r="LX101" s="70"/>
      <c r="LY101" s="70"/>
      <c r="LZ101" s="70"/>
      <c r="MA101" s="70">
        <f t="shared" si="160"/>
        <v>0</v>
      </c>
      <c r="MB101" s="70">
        <f t="shared" si="161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2"/>
        <v>0</v>
      </c>
      <c r="ML101" s="70">
        <f t="shared" si="163"/>
        <v>0</v>
      </c>
      <c r="MM101" s="375">
        <v>0</v>
      </c>
      <c r="MN101" s="375">
        <v>0</v>
      </c>
      <c r="MO101" s="375">
        <v>0</v>
      </c>
      <c r="MP101" s="375">
        <v>0</v>
      </c>
      <c r="MQ101" s="70">
        <f t="shared" si="164"/>
        <v>0</v>
      </c>
      <c r="MR101" s="70">
        <f t="shared" si="165"/>
        <v>0</v>
      </c>
      <c r="MS101" s="70">
        <v>13.6</v>
      </c>
      <c r="MT101" s="70">
        <v>4.7</v>
      </c>
      <c r="MU101" s="70">
        <f t="shared" si="166"/>
        <v>13.6</v>
      </c>
      <c r="MV101" s="70">
        <f t="shared" si="167"/>
        <v>4.7</v>
      </c>
      <c r="MW101" s="70"/>
      <c r="MX101" s="70"/>
      <c r="MY101" s="70">
        <f t="shared" si="168"/>
        <v>0</v>
      </c>
      <c r="MZ101" s="70">
        <f t="shared" si="169"/>
        <v>0</v>
      </c>
      <c r="NA101" s="296"/>
      <c r="NB101" s="330"/>
      <c r="NC101" s="70">
        <f t="shared" si="170"/>
        <v>0</v>
      </c>
      <c r="ND101" s="70">
        <f t="shared" si="171"/>
        <v>0</v>
      </c>
      <c r="NE101" s="172"/>
      <c r="NF101" s="172"/>
      <c r="NG101" s="172">
        <f t="shared" si="172"/>
        <v>0</v>
      </c>
      <c r="NH101" s="172">
        <f t="shared" si="173"/>
        <v>0</v>
      </c>
      <c r="NI101" s="172"/>
      <c r="NJ101" s="172"/>
      <c r="NK101" s="172">
        <f t="shared" si="174"/>
        <v>0</v>
      </c>
      <c r="NL101" s="172">
        <f t="shared" si="175"/>
        <v>0</v>
      </c>
      <c r="NM101" s="261"/>
      <c r="NN101" s="172"/>
      <c r="NO101" s="172">
        <f t="shared" si="176"/>
        <v>0</v>
      </c>
      <c r="NP101" s="172">
        <f t="shared" si="177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8"/>
        <v>0</v>
      </c>
      <c r="OD101" s="70">
        <f t="shared" si="179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0"/>
        <v>0</v>
      </c>
      <c r="ON101" s="70">
        <f t="shared" si="181"/>
        <v>0</v>
      </c>
      <c r="OO101" s="384">
        <v>0</v>
      </c>
      <c r="OP101" s="264"/>
      <c r="OQ101" s="384">
        <v>0</v>
      </c>
      <c r="OR101" s="264"/>
      <c r="OS101" s="384">
        <v>0</v>
      </c>
      <c r="OT101" s="264"/>
      <c r="OU101" s="172">
        <f t="shared" si="182"/>
        <v>0</v>
      </c>
      <c r="OV101" s="172">
        <f t="shared" si="183"/>
        <v>0</v>
      </c>
      <c r="OW101" s="172"/>
      <c r="OX101" s="172"/>
      <c r="OY101" s="172">
        <f t="shared" si="114"/>
        <v>0</v>
      </c>
      <c r="OZ101" s="172">
        <f t="shared" si="115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1"/>
        <v>0</v>
      </c>
      <c r="J102" s="74">
        <f t="shared" si="102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6"/>
        <v>0</v>
      </c>
      <c r="X102" s="74">
        <f t="shared" si="117"/>
        <v>0</v>
      </c>
      <c r="Y102" s="74"/>
      <c r="Z102" s="74"/>
      <c r="AA102" s="71"/>
      <c r="AB102" s="67"/>
      <c r="AC102" s="74">
        <f t="shared" si="118"/>
        <v>0</v>
      </c>
      <c r="AD102" s="74">
        <f t="shared" si="119"/>
        <v>0</v>
      </c>
      <c r="AE102" s="67"/>
      <c r="AF102" s="67"/>
      <c r="AG102" s="67"/>
      <c r="AH102" s="67"/>
      <c r="AI102" s="114"/>
      <c r="AJ102" s="114"/>
      <c r="AK102" s="379">
        <v>115</v>
      </c>
      <c r="AL102" s="380">
        <v>34.5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3"/>
        <v>115</v>
      </c>
      <c r="AV102" s="70">
        <f t="shared" si="104"/>
        <v>34.5</v>
      </c>
      <c r="AW102" s="74"/>
      <c r="AX102" s="74"/>
      <c r="AY102" s="270"/>
      <c r="AZ102" s="74"/>
      <c r="BA102" s="74"/>
      <c r="BB102" s="74"/>
      <c r="BC102" s="74">
        <f t="shared" si="105"/>
        <v>0</v>
      </c>
      <c r="BD102" s="74">
        <f t="shared" si="106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0"/>
        <v>0</v>
      </c>
      <c r="BT102" s="74">
        <f t="shared" si="121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7"/>
        <v>0</v>
      </c>
      <c r="CD102" s="70">
        <f t="shared" si="107"/>
        <v>0</v>
      </c>
      <c r="CE102" s="70"/>
      <c r="CF102" s="70"/>
      <c r="CG102" s="106">
        <v>6.18</v>
      </c>
      <c r="CH102" s="259">
        <v>2</v>
      </c>
      <c r="CI102" s="290">
        <v>20.6</v>
      </c>
      <c r="CJ102" s="259">
        <v>6</v>
      </c>
      <c r="CK102" s="263">
        <v>6</v>
      </c>
      <c r="CL102" s="263">
        <v>2</v>
      </c>
      <c r="CM102" s="290">
        <v>14.42</v>
      </c>
      <c r="CN102" s="263">
        <v>4.5</v>
      </c>
      <c r="CO102" s="74">
        <f t="shared" si="122"/>
        <v>47.2</v>
      </c>
      <c r="CP102" s="74">
        <f t="shared" si="123"/>
        <v>14.5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4"/>
        <v>0</v>
      </c>
      <c r="DB102" s="70">
        <f t="shared" si="125"/>
        <v>0</v>
      </c>
      <c r="DC102" s="74"/>
      <c r="DD102" s="74"/>
      <c r="DE102" s="70"/>
      <c r="DF102" s="74"/>
      <c r="DG102" s="74"/>
      <c r="DH102" s="74"/>
      <c r="DI102" s="74">
        <f t="shared" si="126"/>
        <v>0</v>
      </c>
      <c r="DJ102" s="74">
        <f t="shared" si="127"/>
        <v>0</v>
      </c>
      <c r="DK102" s="361">
        <v>41.1</v>
      </c>
      <c r="DL102" s="361">
        <v>13.7</v>
      </c>
      <c r="DM102" s="344"/>
      <c r="DN102" s="344"/>
      <c r="DO102" s="361">
        <v>39.869999999999997</v>
      </c>
      <c r="DP102" s="361">
        <v>13.29</v>
      </c>
      <c r="DQ102" s="355"/>
      <c r="DR102" s="355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28"/>
        <v>0</v>
      </c>
      <c r="ED102" s="74">
        <f t="shared" si="128"/>
        <v>0</v>
      </c>
      <c r="EE102" s="70"/>
      <c r="EF102" s="70"/>
      <c r="EG102" s="71">
        <v>44.34</v>
      </c>
      <c r="EH102" s="376">
        <v>11.085000000000001</v>
      </c>
      <c r="EI102" s="87">
        <v>103.09</v>
      </c>
      <c r="EJ102" s="87">
        <v>25.772500000000001</v>
      </c>
      <c r="EK102" s="74">
        <v>128.87</v>
      </c>
      <c r="EL102" s="272">
        <v>32.217500000000001</v>
      </c>
      <c r="EM102" s="377">
        <v>103.09</v>
      </c>
      <c r="EN102" s="377">
        <v>25.772500000000001</v>
      </c>
      <c r="EO102" s="377">
        <v>51.55</v>
      </c>
      <c r="EP102" s="377">
        <v>12.887499999999999</v>
      </c>
      <c r="EQ102" s="74">
        <f t="shared" si="129"/>
        <v>430.94</v>
      </c>
      <c r="ER102" s="74">
        <f t="shared" si="130"/>
        <v>69.075000000000003</v>
      </c>
      <c r="ES102" s="172"/>
      <c r="ET102" s="172"/>
      <c r="EU102" s="273"/>
      <c r="EV102" s="273"/>
      <c r="EW102" s="70">
        <f t="shared" si="131"/>
        <v>0</v>
      </c>
      <c r="EX102" s="70">
        <f t="shared" si="132"/>
        <v>0</v>
      </c>
      <c r="EY102" s="74"/>
      <c r="EZ102" s="74"/>
      <c r="FA102" s="372">
        <v>23</v>
      </c>
      <c r="FB102" s="373">
        <v>0</v>
      </c>
      <c r="FC102" s="106">
        <v>24</v>
      </c>
      <c r="FD102" s="261">
        <v>0</v>
      </c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3"/>
        <v>0</v>
      </c>
      <c r="FR102" s="74">
        <f t="shared" si="134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5"/>
        <v>0</v>
      </c>
      <c r="GH102" s="74">
        <f t="shared" si="136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8"/>
        <v>0</v>
      </c>
      <c r="HJ102" s="70">
        <f t="shared" si="109"/>
        <v>0</v>
      </c>
      <c r="HK102" s="74"/>
      <c r="HL102" s="74"/>
      <c r="HM102" s="74"/>
      <c r="HN102" s="272"/>
      <c r="HO102" s="74">
        <f t="shared" si="137"/>
        <v>0</v>
      </c>
      <c r="HP102" s="74">
        <f t="shared" si="138"/>
        <v>0</v>
      </c>
      <c r="HQ102" s="290">
        <v>565</v>
      </c>
      <c r="HR102" s="67"/>
      <c r="HS102" s="290"/>
      <c r="HT102" s="74"/>
      <c r="HU102" s="74">
        <f t="shared" si="139"/>
        <v>565</v>
      </c>
      <c r="HV102" s="74">
        <f t="shared" si="140"/>
        <v>0</v>
      </c>
      <c r="HW102" s="74"/>
      <c r="HX102" s="74"/>
      <c r="HY102" s="366">
        <v>4.7</v>
      </c>
      <c r="HZ102" s="366">
        <v>1.175</v>
      </c>
      <c r="IA102" s="89"/>
      <c r="IB102" s="87"/>
      <c r="IC102" s="172">
        <v>10</v>
      </c>
      <c r="ID102" s="263">
        <v>2.5</v>
      </c>
      <c r="IE102" s="184"/>
      <c r="IF102" s="184"/>
      <c r="IG102" s="74">
        <f t="shared" si="141"/>
        <v>14.7</v>
      </c>
      <c r="IH102" s="74">
        <f t="shared" si="142"/>
        <v>3.6749999999999998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0"/>
        <v>0</v>
      </c>
      <c r="IV102" s="74">
        <f t="shared" si="111"/>
        <v>0</v>
      </c>
      <c r="IW102" s="74"/>
      <c r="IX102" s="74"/>
      <c r="IY102" s="67"/>
      <c r="IZ102" s="67"/>
      <c r="JA102" s="67"/>
      <c r="JB102" s="67"/>
      <c r="JC102" s="67"/>
      <c r="JD102" s="67"/>
      <c r="JE102" s="383">
        <v>10.31</v>
      </c>
      <c r="JF102" s="383">
        <v>0</v>
      </c>
      <c r="JG102" s="74">
        <f t="shared" si="143"/>
        <v>10.31</v>
      </c>
      <c r="JH102" s="74">
        <f t="shared" si="144"/>
        <v>0</v>
      </c>
      <c r="JI102" s="263"/>
      <c r="JJ102" s="263"/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5"/>
        <v>53.886300000000006</v>
      </c>
      <c r="JX102" s="74">
        <f t="shared" si="146"/>
        <v>11</v>
      </c>
      <c r="JY102" s="74"/>
      <c r="JZ102" s="74"/>
      <c r="KA102" s="67"/>
      <c r="KB102" s="67"/>
      <c r="KC102" s="74">
        <f t="shared" si="147"/>
        <v>0</v>
      </c>
      <c r="KD102" s="74">
        <f t="shared" si="148"/>
        <v>0</v>
      </c>
      <c r="KE102" s="70"/>
      <c r="KF102" s="70"/>
      <c r="KG102" s="70"/>
      <c r="KH102" s="70"/>
      <c r="KI102" s="70">
        <f t="shared" si="112"/>
        <v>0</v>
      </c>
      <c r="KJ102" s="70">
        <f t="shared" si="113"/>
        <v>0</v>
      </c>
      <c r="KK102" s="70"/>
      <c r="KL102" s="70"/>
      <c r="KM102" s="70"/>
      <c r="KN102" s="70"/>
      <c r="KO102" s="70">
        <f t="shared" si="149"/>
        <v>0</v>
      </c>
      <c r="KP102" s="70">
        <f t="shared" si="149"/>
        <v>0</v>
      </c>
      <c r="KQ102" s="260"/>
      <c r="KR102" s="70"/>
      <c r="KS102" s="70"/>
      <c r="KT102" s="70"/>
      <c r="KU102" s="114">
        <f t="shared" si="150"/>
        <v>0</v>
      </c>
      <c r="KV102" s="114">
        <f t="shared" si="151"/>
        <v>0</v>
      </c>
      <c r="KW102" s="70"/>
      <c r="KX102" s="70"/>
      <c r="KY102" s="70">
        <f t="shared" si="152"/>
        <v>0</v>
      </c>
      <c r="KZ102" s="70">
        <f t="shared" si="153"/>
        <v>0</v>
      </c>
      <c r="LA102" s="70"/>
      <c r="LB102" s="70"/>
      <c r="LC102" s="70"/>
      <c r="LD102" s="70"/>
      <c r="LE102" s="70">
        <f t="shared" si="154"/>
        <v>0</v>
      </c>
      <c r="LF102" s="70">
        <f t="shared" si="155"/>
        <v>0</v>
      </c>
      <c r="LG102" s="70"/>
      <c r="LH102" s="70"/>
      <c r="LI102" s="70">
        <f t="shared" si="156"/>
        <v>0</v>
      </c>
      <c r="LJ102" s="70">
        <f t="shared" si="157"/>
        <v>0</v>
      </c>
      <c r="LK102" s="67">
        <v>24.2</v>
      </c>
      <c r="LL102" s="263">
        <v>0</v>
      </c>
      <c r="LM102" s="75">
        <v>24.02</v>
      </c>
      <c r="LN102" s="363">
        <v>0</v>
      </c>
      <c r="LO102" s="75">
        <v>6.5750000000000002</v>
      </c>
      <c r="LP102" s="365">
        <v>0</v>
      </c>
      <c r="LQ102" s="130"/>
      <c r="LR102" s="265"/>
      <c r="LS102" s="265"/>
      <c r="LT102" s="265"/>
      <c r="LU102" s="70">
        <f t="shared" si="158"/>
        <v>54.795000000000002</v>
      </c>
      <c r="LV102" s="70">
        <f t="shared" si="159"/>
        <v>0</v>
      </c>
      <c r="LW102" s="130"/>
      <c r="LX102" s="70"/>
      <c r="LY102" s="70"/>
      <c r="LZ102" s="70"/>
      <c r="MA102" s="70">
        <f t="shared" si="160"/>
        <v>0</v>
      </c>
      <c r="MB102" s="70">
        <f t="shared" si="161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2"/>
        <v>0</v>
      </c>
      <c r="ML102" s="70">
        <f t="shared" si="163"/>
        <v>0</v>
      </c>
      <c r="MM102" s="375">
        <v>0</v>
      </c>
      <c r="MN102" s="375">
        <v>0</v>
      </c>
      <c r="MO102" s="375">
        <v>0</v>
      </c>
      <c r="MP102" s="375">
        <v>0</v>
      </c>
      <c r="MQ102" s="70">
        <f t="shared" si="164"/>
        <v>0</v>
      </c>
      <c r="MR102" s="70">
        <f t="shared" si="165"/>
        <v>0</v>
      </c>
      <c r="MS102" s="70">
        <v>13.6</v>
      </c>
      <c r="MT102" s="70">
        <v>4.7</v>
      </c>
      <c r="MU102" s="70">
        <f t="shared" si="166"/>
        <v>13.6</v>
      </c>
      <c r="MV102" s="70">
        <f t="shared" si="167"/>
        <v>4.7</v>
      </c>
      <c r="MW102" s="70"/>
      <c r="MX102" s="70"/>
      <c r="MY102" s="70">
        <f t="shared" si="168"/>
        <v>0</v>
      </c>
      <c r="MZ102" s="70">
        <f t="shared" si="169"/>
        <v>0</v>
      </c>
      <c r="NA102" s="296"/>
      <c r="NB102" s="330"/>
      <c r="NC102" s="70">
        <f t="shared" si="170"/>
        <v>0</v>
      </c>
      <c r="ND102" s="70">
        <f t="shared" si="171"/>
        <v>0</v>
      </c>
      <c r="NE102" s="172"/>
      <c r="NF102" s="172"/>
      <c r="NG102" s="172">
        <f t="shared" si="172"/>
        <v>0</v>
      </c>
      <c r="NH102" s="172">
        <f t="shared" si="173"/>
        <v>0</v>
      </c>
      <c r="NI102" s="172"/>
      <c r="NJ102" s="172"/>
      <c r="NK102" s="172">
        <f t="shared" si="174"/>
        <v>0</v>
      </c>
      <c r="NL102" s="172">
        <f t="shared" si="175"/>
        <v>0</v>
      </c>
      <c r="NM102" s="261"/>
      <c r="NN102" s="172"/>
      <c r="NO102" s="172">
        <f t="shared" si="176"/>
        <v>0</v>
      </c>
      <c r="NP102" s="172">
        <f t="shared" si="177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8"/>
        <v>0</v>
      </c>
      <c r="OD102" s="70">
        <f t="shared" si="179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0"/>
        <v>0</v>
      </c>
      <c r="ON102" s="70">
        <f t="shared" si="181"/>
        <v>0</v>
      </c>
      <c r="OO102" s="384">
        <v>0</v>
      </c>
      <c r="OP102" s="264"/>
      <c r="OQ102" s="384">
        <v>0</v>
      </c>
      <c r="OR102" s="264"/>
      <c r="OS102" s="384">
        <v>0</v>
      </c>
      <c r="OT102" s="264"/>
      <c r="OU102" s="172">
        <f t="shared" si="182"/>
        <v>0</v>
      </c>
      <c r="OV102" s="172">
        <f t="shared" si="183"/>
        <v>0</v>
      </c>
      <c r="OW102" s="172"/>
      <c r="OX102" s="172"/>
      <c r="OY102" s="172">
        <f t="shared" si="114"/>
        <v>0</v>
      </c>
      <c r="OZ102" s="172">
        <f t="shared" si="115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1"/>
        <v>0</v>
      </c>
      <c r="J103" s="74">
        <f t="shared" si="102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6"/>
        <v>0</v>
      </c>
      <c r="X103" s="74">
        <f t="shared" si="117"/>
        <v>0</v>
      </c>
      <c r="Y103" s="74"/>
      <c r="Z103" s="74"/>
      <c r="AA103" s="71"/>
      <c r="AB103" s="67"/>
      <c r="AC103" s="74">
        <f t="shared" si="118"/>
        <v>0</v>
      </c>
      <c r="AD103" s="74">
        <f t="shared" si="119"/>
        <v>0</v>
      </c>
      <c r="AE103" s="67"/>
      <c r="AF103" s="67"/>
      <c r="AG103" s="67"/>
      <c r="AH103" s="67"/>
      <c r="AI103" s="114"/>
      <c r="AJ103" s="114"/>
      <c r="AK103" s="379">
        <v>115</v>
      </c>
      <c r="AL103" s="380">
        <v>34.5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3"/>
        <v>115</v>
      </c>
      <c r="AV103" s="70">
        <f t="shared" si="104"/>
        <v>34.5</v>
      </c>
      <c r="AW103" s="74"/>
      <c r="AX103" s="74"/>
      <c r="AY103" s="270"/>
      <c r="AZ103" s="74"/>
      <c r="BA103" s="74"/>
      <c r="BB103" s="74"/>
      <c r="BC103" s="74">
        <f t="shared" si="105"/>
        <v>0</v>
      </c>
      <c r="BD103" s="74">
        <f t="shared" si="106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0"/>
        <v>0</v>
      </c>
      <c r="BT103" s="74">
        <f t="shared" si="121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7"/>
        <v>0</v>
      </c>
      <c r="CD103" s="70">
        <f t="shared" si="107"/>
        <v>0</v>
      </c>
      <c r="CE103" s="70"/>
      <c r="CF103" s="70"/>
      <c r="CG103" s="106">
        <v>6.18</v>
      </c>
      <c r="CH103" s="259">
        <v>2</v>
      </c>
      <c r="CI103" s="290">
        <v>20.6</v>
      </c>
      <c r="CJ103" s="259">
        <v>6</v>
      </c>
      <c r="CK103" s="263">
        <v>6</v>
      </c>
      <c r="CL103" s="263">
        <v>2</v>
      </c>
      <c r="CM103" s="290">
        <v>14.42</v>
      </c>
      <c r="CN103" s="263">
        <v>4.5</v>
      </c>
      <c r="CO103" s="74">
        <f t="shared" si="122"/>
        <v>47.2</v>
      </c>
      <c r="CP103" s="74">
        <f t="shared" si="123"/>
        <v>14.5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4"/>
        <v>0</v>
      </c>
      <c r="DB103" s="70">
        <f t="shared" si="125"/>
        <v>0</v>
      </c>
      <c r="DC103" s="74"/>
      <c r="DD103" s="74"/>
      <c r="DE103" s="70"/>
      <c r="DF103" s="74"/>
      <c r="DG103" s="74"/>
      <c r="DH103" s="74"/>
      <c r="DI103" s="74">
        <f t="shared" si="126"/>
        <v>0</v>
      </c>
      <c r="DJ103" s="74">
        <f t="shared" si="127"/>
        <v>0</v>
      </c>
      <c r="DK103" s="361">
        <v>41.1</v>
      </c>
      <c r="DL103" s="361">
        <v>13.7</v>
      </c>
      <c r="DM103" s="344"/>
      <c r="DN103" s="344"/>
      <c r="DO103" s="361">
        <v>39.869999999999997</v>
      </c>
      <c r="DP103" s="361">
        <v>13.29</v>
      </c>
      <c r="DQ103" s="355"/>
      <c r="DR103" s="355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28"/>
        <v>0</v>
      </c>
      <c r="ED103" s="74">
        <f t="shared" si="128"/>
        <v>0</v>
      </c>
      <c r="EE103" s="70"/>
      <c r="EF103" s="70"/>
      <c r="EG103" s="71">
        <v>44.34</v>
      </c>
      <c r="EH103" s="376">
        <v>11.085000000000001</v>
      </c>
      <c r="EI103" s="87">
        <v>103.09</v>
      </c>
      <c r="EJ103" s="87">
        <v>25.772500000000001</v>
      </c>
      <c r="EK103" s="74">
        <v>128.87</v>
      </c>
      <c r="EL103" s="272">
        <v>32.217500000000001</v>
      </c>
      <c r="EM103" s="377">
        <v>103.09</v>
      </c>
      <c r="EN103" s="377">
        <v>25.772500000000001</v>
      </c>
      <c r="EO103" s="377">
        <v>51.55</v>
      </c>
      <c r="EP103" s="377">
        <v>12.887499999999999</v>
      </c>
      <c r="EQ103" s="74">
        <f t="shared" si="129"/>
        <v>430.94</v>
      </c>
      <c r="ER103" s="74">
        <f t="shared" si="130"/>
        <v>69.075000000000003</v>
      </c>
      <c r="ES103" s="172"/>
      <c r="ET103" s="172"/>
      <c r="EU103" s="273"/>
      <c r="EV103" s="273"/>
      <c r="EW103" s="70">
        <f t="shared" si="131"/>
        <v>0</v>
      </c>
      <c r="EX103" s="70">
        <f t="shared" si="132"/>
        <v>0</v>
      </c>
      <c r="EY103" s="74"/>
      <c r="EZ103" s="74"/>
      <c r="FA103" s="372">
        <v>23</v>
      </c>
      <c r="FB103" s="373">
        <v>0</v>
      </c>
      <c r="FC103" s="106">
        <v>24</v>
      </c>
      <c r="FD103" s="261">
        <v>0</v>
      </c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3"/>
        <v>0</v>
      </c>
      <c r="FR103" s="74">
        <f t="shared" si="134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5"/>
        <v>0</v>
      </c>
      <c r="GH103" s="74">
        <f t="shared" si="136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8"/>
        <v>0</v>
      </c>
      <c r="HJ103" s="70">
        <f t="shared" si="109"/>
        <v>0</v>
      </c>
      <c r="HK103" s="74"/>
      <c r="HL103" s="74"/>
      <c r="HM103" s="74"/>
      <c r="HN103" s="272"/>
      <c r="HO103" s="74">
        <f t="shared" si="137"/>
        <v>0</v>
      </c>
      <c r="HP103" s="74">
        <f t="shared" si="138"/>
        <v>0</v>
      </c>
      <c r="HQ103" s="290">
        <v>565</v>
      </c>
      <c r="HR103" s="67"/>
      <c r="HS103" s="290"/>
      <c r="HT103" s="74"/>
      <c r="HU103" s="74">
        <f t="shared" si="139"/>
        <v>565</v>
      </c>
      <c r="HV103" s="74">
        <f t="shared" si="140"/>
        <v>0</v>
      </c>
      <c r="HW103" s="74"/>
      <c r="HX103" s="74"/>
      <c r="HY103" s="366">
        <v>4.7</v>
      </c>
      <c r="HZ103" s="366">
        <v>1.175</v>
      </c>
      <c r="IA103" s="89"/>
      <c r="IB103" s="87"/>
      <c r="IC103" s="172">
        <v>10</v>
      </c>
      <c r="ID103" s="263">
        <v>2.5</v>
      </c>
      <c r="IE103" s="184"/>
      <c r="IF103" s="184"/>
      <c r="IG103" s="74">
        <f t="shared" si="141"/>
        <v>14.7</v>
      </c>
      <c r="IH103" s="74">
        <f t="shared" si="142"/>
        <v>3.6749999999999998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0"/>
        <v>0</v>
      </c>
      <c r="IV103" s="74">
        <f t="shared" si="111"/>
        <v>0</v>
      </c>
      <c r="IW103" s="74"/>
      <c r="IX103" s="74"/>
      <c r="IY103" s="67"/>
      <c r="IZ103" s="67"/>
      <c r="JA103" s="67"/>
      <c r="JB103" s="67"/>
      <c r="JC103" s="67"/>
      <c r="JD103" s="67"/>
      <c r="JE103" s="383">
        <v>10.31</v>
      </c>
      <c r="JF103" s="383">
        <v>0</v>
      </c>
      <c r="JG103" s="74">
        <f t="shared" si="143"/>
        <v>10.31</v>
      </c>
      <c r="JH103" s="74">
        <f t="shared" si="144"/>
        <v>0</v>
      </c>
      <c r="JI103" s="263"/>
      <c r="JJ103" s="263"/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5"/>
        <v>53.886300000000006</v>
      </c>
      <c r="JX103" s="74">
        <f t="shared" si="146"/>
        <v>11</v>
      </c>
      <c r="JY103" s="74"/>
      <c r="JZ103" s="74"/>
      <c r="KA103" s="67"/>
      <c r="KB103" s="67"/>
      <c r="KC103" s="74">
        <f t="shared" si="147"/>
        <v>0</v>
      </c>
      <c r="KD103" s="74">
        <f t="shared" si="148"/>
        <v>0</v>
      </c>
      <c r="KE103" s="70"/>
      <c r="KF103" s="70"/>
      <c r="KG103" s="70"/>
      <c r="KH103" s="70"/>
      <c r="KI103" s="70">
        <f t="shared" si="112"/>
        <v>0</v>
      </c>
      <c r="KJ103" s="70">
        <f t="shared" si="113"/>
        <v>0</v>
      </c>
      <c r="KK103" s="70"/>
      <c r="KL103" s="70"/>
      <c r="KM103" s="70"/>
      <c r="KN103" s="70"/>
      <c r="KO103" s="70">
        <f t="shared" si="149"/>
        <v>0</v>
      </c>
      <c r="KP103" s="70">
        <f t="shared" si="149"/>
        <v>0</v>
      </c>
      <c r="KQ103" s="260"/>
      <c r="KR103" s="70"/>
      <c r="KS103" s="70"/>
      <c r="KT103" s="70"/>
      <c r="KU103" s="114">
        <f t="shared" si="150"/>
        <v>0</v>
      </c>
      <c r="KV103" s="114">
        <f t="shared" si="151"/>
        <v>0</v>
      </c>
      <c r="KW103" s="70"/>
      <c r="KX103" s="70"/>
      <c r="KY103" s="70">
        <f t="shared" si="152"/>
        <v>0</v>
      </c>
      <c r="KZ103" s="70">
        <f t="shared" si="153"/>
        <v>0</v>
      </c>
      <c r="LA103" s="70"/>
      <c r="LB103" s="70"/>
      <c r="LC103" s="70"/>
      <c r="LD103" s="70"/>
      <c r="LE103" s="70">
        <f t="shared" si="154"/>
        <v>0</v>
      </c>
      <c r="LF103" s="70">
        <f t="shared" si="155"/>
        <v>0</v>
      </c>
      <c r="LG103" s="70"/>
      <c r="LH103" s="70"/>
      <c r="LI103" s="70">
        <f t="shared" si="156"/>
        <v>0</v>
      </c>
      <c r="LJ103" s="70">
        <f t="shared" si="157"/>
        <v>0</v>
      </c>
      <c r="LK103" s="67">
        <v>24.2</v>
      </c>
      <c r="LL103" s="263">
        <v>0</v>
      </c>
      <c r="LM103" s="75">
        <v>24.02</v>
      </c>
      <c r="LN103" s="363">
        <v>0</v>
      </c>
      <c r="LO103" s="75">
        <v>6.5750000000000002</v>
      </c>
      <c r="LP103" s="365">
        <v>0</v>
      </c>
      <c r="LQ103" s="130"/>
      <c r="LR103" s="265"/>
      <c r="LS103" s="265"/>
      <c r="LT103" s="265"/>
      <c r="LU103" s="70">
        <f t="shared" si="158"/>
        <v>54.795000000000002</v>
      </c>
      <c r="LV103" s="70">
        <f t="shared" si="159"/>
        <v>0</v>
      </c>
      <c r="LW103" s="130"/>
      <c r="LX103" s="70"/>
      <c r="LY103" s="70"/>
      <c r="LZ103" s="70"/>
      <c r="MA103" s="70">
        <f t="shared" si="160"/>
        <v>0</v>
      </c>
      <c r="MB103" s="70">
        <f t="shared" si="161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2"/>
        <v>0</v>
      </c>
      <c r="ML103" s="70">
        <f t="shared" si="163"/>
        <v>0</v>
      </c>
      <c r="MM103" s="375">
        <v>0</v>
      </c>
      <c r="MN103" s="375">
        <v>0</v>
      </c>
      <c r="MO103" s="375">
        <v>0</v>
      </c>
      <c r="MP103" s="375">
        <v>0</v>
      </c>
      <c r="MQ103" s="70">
        <f t="shared" si="164"/>
        <v>0</v>
      </c>
      <c r="MR103" s="70">
        <f t="shared" si="165"/>
        <v>0</v>
      </c>
      <c r="MS103" s="70">
        <v>13.6</v>
      </c>
      <c r="MT103" s="70">
        <v>4.7</v>
      </c>
      <c r="MU103" s="70">
        <f t="shared" si="166"/>
        <v>13.6</v>
      </c>
      <c r="MV103" s="70">
        <f t="shared" si="167"/>
        <v>4.7</v>
      </c>
      <c r="MW103" s="70"/>
      <c r="MX103" s="70"/>
      <c r="MY103" s="70">
        <f t="shared" si="168"/>
        <v>0</v>
      </c>
      <c r="MZ103" s="70">
        <f t="shared" si="169"/>
        <v>0</v>
      </c>
      <c r="NA103" s="296"/>
      <c r="NB103" s="330"/>
      <c r="NC103" s="70">
        <f t="shared" si="170"/>
        <v>0</v>
      </c>
      <c r="ND103" s="70">
        <f t="shared" si="171"/>
        <v>0</v>
      </c>
      <c r="NE103" s="172"/>
      <c r="NF103" s="172"/>
      <c r="NG103" s="172">
        <f t="shared" si="172"/>
        <v>0</v>
      </c>
      <c r="NH103" s="172">
        <f t="shared" si="173"/>
        <v>0</v>
      </c>
      <c r="NI103" s="172"/>
      <c r="NJ103" s="172"/>
      <c r="NK103" s="172">
        <f t="shared" si="174"/>
        <v>0</v>
      </c>
      <c r="NL103" s="172">
        <f t="shared" si="175"/>
        <v>0</v>
      </c>
      <c r="NM103" s="261"/>
      <c r="NN103" s="172"/>
      <c r="NO103" s="172">
        <f t="shared" si="176"/>
        <v>0</v>
      </c>
      <c r="NP103" s="172">
        <f t="shared" si="177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8"/>
        <v>0</v>
      </c>
      <c r="OD103" s="70">
        <f t="shared" si="179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0"/>
        <v>0</v>
      </c>
      <c r="ON103" s="70">
        <f t="shared" si="181"/>
        <v>0</v>
      </c>
      <c r="OO103" s="384">
        <v>0</v>
      </c>
      <c r="OP103" s="264"/>
      <c r="OQ103" s="384">
        <v>0</v>
      </c>
      <c r="OR103" s="264"/>
      <c r="OS103" s="384">
        <v>0</v>
      </c>
      <c r="OT103" s="264"/>
      <c r="OU103" s="172">
        <f t="shared" si="182"/>
        <v>0</v>
      </c>
      <c r="OV103" s="172">
        <f t="shared" si="183"/>
        <v>0</v>
      </c>
      <c r="OW103" s="172"/>
      <c r="OX103" s="172"/>
      <c r="OY103" s="172">
        <f t="shared" si="114"/>
        <v>0</v>
      </c>
      <c r="OZ103" s="172">
        <f t="shared" si="115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1"/>
        <v>0</v>
      </c>
      <c r="J104" s="74">
        <f t="shared" si="102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6"/>
        <v>0</v>
      </c>
      <c r="X104" s="74">
        <f t="shared" si="117"/>
        <v>0</v>
      </c>
      <c r="Y104" s="74"/>
      <c r="Z104" s="74"/>
      <c r="AA104" s="71"/>
      <c r="AB104" s="67"/>
      <c r="AC104" s="74">
        <f t="shared" si="118"/>
        <v>0</v>
      </c>
      <c r="AD104" s="74">
        <f t="shared" si="119"/>
        <v>0</v>
      </c>
      <c r="AE104" s="67"/>
      <c r="AF104" s="67"/>
      <c r="AG104" s="67"/>
      <c r="AH104" s="67"/>
      <c r="AI104" s="114"/>
      <c r="AJ104" s="114"/>
      <c r="AK104" s="379">
        <v>115</v>
      </c>
      <c r="AL104" s="380">
        <v>34.5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3"/>
        <v>115</v>
      </c>
      <c r="AV104" s="70">
        <f t="shared" si="104"/>
        <v>34.5</v>
      </c>
      <c r="AW104" s="74"/>
      <c r="AX104" s="74"/>
      <c r="AY104" s="270"/>
      <c r="AZ104" s="74"/>
      <c r="BA104" s="74"/>
      <c r="BB104" s="74"/>
      <c r="BC104" s="74">
        <f t="shared" si="105"/>
        <v>0</v>
      </c>
      <c r="BD104" s="74">
        <f t="shared" si="106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0"/>
        <v>0</v>
      </c>
      <c r="BT104" s="74">
        <f t="shared" si="121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7"/>
        <v>0</v>
      </c>
      <c r="CD104" s="70">
        <f t="shared" si="107"/>
        <v>0</v>
      </c>
      <c r="CE104" s="70"/>
      <c r="CF104" s="70"/>
      <c r="CG104" s="106">
        <v>6.18</v>
      </c>
      <c r="CH104" s="259">
        <v>2</v>
      </c>
      <c r="CI104" s="290">
        <v>20.6</v>
      </c>
      <c r="CJ104" s="259">
        <v>6</v>
      </c>
      <c r="CK104" s="263">
        <v>6</v>
      </c>
      <c r="CL104" s="263">
        <v>2</v>
      </c>
      <c r="CM104" s="290">
        <v>14.42</v>
      </c>
      <c r="CN104" s="263">
        <v>4.5</v>
      </c>
      <c r="CO104" s="74">
        <f t="shared" si="122"/>
        <v>47.2</v>
      </c>
      <c r="CP104" s="74">
        <f t="shared" si="123"/>
        <v>14.5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4"/>
        <v>0</v>
      </c>
      <c r="DB104" s="70">
        <f t="shared" si="125"/>
        <v>0</v>
      </c>
      <c r="DC104" s="74"/>
      <c r="DD104" s="74"/>
      <c r="DE104" s="70"/>
      <c r="DF104" s="74"/>
      <c r="DG104" s="74"/>
      <c r="DH104" s="74"/>
      <c r="DI104" s="74">
        <f t="shared" si="126"/>
        <v>0</v>
      </c>
      <c r="DJ104" s="74">
        <f t="shared" si="127"/>
        <v>0</v>
      </c>
      <c r="DK104" s="361">
        <v>41.1</v>
      </c>
      <c r="DL104" s="361">
        <v>13.7</v>
      </c>
      <c r="DM104" s="344"/>
      <c r="DN104" s="344"/>
      <c r="DO104" s="361">
        <v>39.869999999999997</v>
      </c>
      <c r="DP104" s="361">
        <v>13.29</v>
      </c>
      <c r="DQ104" s="355"/>
      <c r="DR104" s="355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28"/>
        <v>0</v>
      </c>
      <c r="ED104" s="74">
        <f t="shared" si="128"/>
        <v>0</v>
      </c>
      <c r="EE104" s="70"/>
      <c r="EF104" s="70"/>
      <c r="EG104" s="71">
        <v>44.34</v>
      </c>
      <c r="EH104" s="376">
        <v>11.085000000000001</v>
      </c>
      <c r="EI104" s="87">
        <v>103.09</v>
      </c>
      <c r="EJ104" s="87">
        <v>25.772500000000001</v>
      </c>
      <c r="EK104" s="74">
        <v>128.87</v>
      </c>
      <c r="EL104" s="272">
        <v>32.217500000000001</v>
      </c>
      <c r="EM104" s="377">
        <v>103.09</v>
      </c>
      <c r="EN104" s="377">
        <v>25.772500000000001</v>
      </c>
      <c r="EO104" s="377">
        <v>51.55</v>
      </c>
      <c r="EP104" s="377">
        <v>12.887499999999999</v>
      </c>
      <c r="EQ104" s="74">
        <f t="shared" si="129"/>
        <v>430.94</v>
      </c>
      <c r="ER104" s="74">
        <f t="shared" si="130"/>
        <v>69.075000000000003</v>
      </c>
      <c r="ES104" s="172"/>
      <c r="ET104" s="172"/>
      <c r="EU104" s="273"/>
      <c r="EV104" s="273"/>
      <c r="EW104" s="70">
        <f t="shared" si="131"/>
        <v>0</v>
      </c>
      <c r="EX104" s="70">
        <f t="shared" si="132"/>
        <v>0</v>
      </c>
      <c r="EY104" s="74"/>
      <c r="EZ104" s="74"/>
      <c r="FA104" s="372">
        <v>23</v>
      </c>
      <c r="FB104" s="373">
        <v>0</v>
      </c>
      <c r="FC104" s="106">
        <v>24</v>
      </c>
      <c r="FD104" s="261">
        <v>0</v>
      </c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3"/>
        <v>0</v>
      </c>
      <c r="FR104" s="74">
        <f t="shared" si="134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5"/>
        <v>0</v>
      </c>
      <c r="GH104" s="74">
        <f t="shared" si="136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8"/>
        <v>0</v>
      </c>
      <c r="HJ104" s="70">
        <f t="shared" si="109"/>
        <v>0</v>
      </c>
      <c r="HK104" s="74"/>
      <c r="HL104" s="74"/>
      <c r="HM104" s="74"/>
      <c r="HN104" s="272"/>
      <c r="HO104" s="74">
        <f t="shared" si="137"/>
        <v>0</v>
      </c>
      <c r="HP104" s="74">
        <f t="shared" si="138"/>
        <v>0</v>
      </c>
      <c r="HQ104" s="290">
        <v>565</v>
      </c>
      <c r="HR104" s="67"/>
      <c r="HS104" s="290"/>
      <c r="HT104" s="74"/>
      <c r="HU104" s="74">
        <f t="shared" si="139"/>
        <v>565</v>
      </c>
      <c r="HV104" s="74">
        <f t="shared" si="140"/>
        <v>0</v>
      </c>
      <c r="HW104" s="74"/>
      <c r="HX104" s="74"/>
      <c r="HY104" s="366">
        <v>4.7</v>
      </c>
      <c r="HZ104" s="366">
        <v>1.175</v>
      </c>
      <c r="IA104" s="89"/>
      <c r="IB104" s="87"/>
      <c r="IC104" s="172">
        <v>10</v>
      </c>
      <c r="ID104" s="263">
        <v>2.5</v>
      </c>
      <c r="IE104" s="184"/>
      <c r="IF104" s="184"/>
      <c r="IG104" s="74">
        <f t="shared" si="141"/>
        <v>14.7</v>
      </c>
      <c r="IH104" s="74">
        <f t="shared" si="142"/>
        <v>3.6749999999999998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0"/>
        <v>0</v>
      </c>
      <c r="IV104" s="74">
        <f t="shared" si="111"/>
        <v>0</v>
      </c>
      <c r="IW104" s="74"/>
      <c r="IX104" s="74"/>
      <c r="IY104" s="67"/>
      <c r="IZ104" s="67"/>
      <c r="JA104" s="67"/>
      <c r="JB104" s="67"/>
      <c r="JC104" s="67"/>
      <c r="JD104" s="67"/>
      <c r="JE104" s="383">
        <v>10.31</v>
      </c>
      <c r="JF104" s="383">
        <v>0</v>
      </c>
      <c r="JG104" s="74">
        <f t="shared" si="143"/>
        <v>10.31</v>
      </c>
      <c r="JH104" s="74">
        <f t="shared" si="144"/>
        <v>0</v>
      </c>
      <c r="JI104" s="263"/>
      <c r="JJ104" s="263"/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5"/>
        <v>53.886300000000006</v>
      </c>
      <c r="JX104" s="74">
        <f t="shared" si="146"/>
        <v>11</v>
      </c>
      <c r="JY104" s="74"/>
      <c r="JZ104" s="74"/>
      <c r="KA104" s="67"/>
      <c r="KB104" s="67"/>
      <c r="KC104" s="74">
        <f t="shared" si="147"/>
        <v>0</v>
      </c>
      <c r="KD104" s="74">
        <f t="shared" si="148"/>
        <v>0</v>
      </c>
      <c r="KE104" s="70"/>
      <c r="KF104" s="70"/>
      <c r="KG104" s="70"/>
      <c r="KH104" s="70"/>
      <c r="KI104" s="70">
        <f t="shared" si="112"/>
        <v>0</v>
      </c>
      <c r="KJ104" s="70">
        <f t="shared" si="113"/>
        <v>0</v>
      </c>
      <c r="KK104" s="70"/>
      <c r="KL104" s="70"/>
      <c r="KM104" s="70"/>
      <c r="KN104" s="70"/>
      <c r="KO104" s="70">
        <f t="shared" si="149"/>
        <v>0</v>
      </c>
      <c r="KP104" s="70">
        <f t="shared" si="149"/>
        <v>0</v>
      </c>
      <c r="KQ104" s="260"/>
      <c r="KR104" s="70"/>
      <c r="KS104" s="70"/>
      <c r="KT104" s="70"/>
      <c r="KU104" s="114">
        <f t="shared" si="150"/>
        <v>0</v>
      </c>
      <c r="KV104" s="114">
        <f t="shared" si="151"/>
        <v>0</v>
      </c>
      <c r="KW104" s="70"/>
      <c r="KX104" s="70"/>
      <c r="KY104" s="70">
        <f t="shared" si="152"/>
        <v>0</v>
      </c>
      <c r="KZ104" s="70">
        <f t="shared" si="153"/>
        <v>0</v>
      </c>
      <c r="LA104" s="70"/>
      <c r="LB104" s="70"/>
      <c r="LC104" s="70"/>
      <c r="LD104" s="70"/>
      <c r="LE104" s="70">
        <f t="shared" si="154"/>
        <v>0</v>
      </c>
      <c r="LF104" s="70">
        <f t="shared" si="155"/>
        <v>0</v>
      </c>
      <c r="LG104" s="70"/>
      <c r="LH104" s="70"/>
      <c r="LI104" s="70">
        <f t="shared" si="156"/>
        <v>0</v>
      </c>
      <c r="LJ104" s="70">
        <f t="shared" si="157"/>
        <v>0</v>
      </c>
      <c r="LK104" s="67">
        <v>24.2</v>
      </c>
      <c r="LL104" s="263">
        <v>0</v>
      </c>
      <c r="LM104" s="75">
        <v>24.02</v>
      </c>
      <c r="LN104" s="363">
        <v>0</v>
      </c>
      <c r="LO104" s="75">
        <v>6.5750000000000002</v>
      </c>
      <c r="LP104" s="365">
        <v>0</v>
      </c>
      <c r="LQ104" s="130"/>
      <c r="LR104" s="265"/>
      <c r="LS104" s="265"/>
      <c r="LT104" s="265"/>
      <c r="LU104" s="70">
        <f t="shared" si="158"/>
        <v>54.795000000000002</v>
      </c>
      <c r="LV104" s="70">
        <f t="shared" si="159"/>
        <v>0</v>
      </c>
      <c r="LW104" s="130"/>
      <c r="LX104" s="70"/>
      <c r="LY104" s="70"/>
      <c r="LZ104" s="70"/>
      <c r="MA104" s="70">
        <f t="shared" si="160"/>
        <v>0</v>
      </c>
      <c r="MB104" s="70">
        <f t="shared" si="161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2"/>
        <v>0</v>
      </c>
      <c r="ML104" s="70">
        <f t="shared" si="163"/>
        <v>0</v>
      </c>
      <c r="MM104" s="375">
        <v>0</v>
      </c>
      <c r="MN104" s="375">
        <v>0</v>
      </c>
      <c r="MO104" s="375">
        <v>0</v>
      </c>
      <c r="MP104" s="375">
        <v>0</v>
      </c>
      <c r="MQ104" s="70">
        <f t="shared" si="164"/>
        <v>0</v>
      </c>
      <c r="MR104" s="70">
        <f t="shared" si="165"/>
        <v>0</v>
      </c>
      <c r="MS104" s="70">
        <v>13.6</v>
      </c>
      <c r="MT104" s="70">
        <v>4.7</v>
      </c>
      <c r="MU104" s="70">
        <f t="shared" si="166"/>
        <v>13.6</v>
      </c>
      <c r="MV104" s="70">
        <f t="shared" si="167"/>
        <v>4.7</v>
      </c>
      <c r="MW104" s="70"/>
      <c r="MX104" s="70"/>
      <c r="MY104" s="70">
        <f t="shared" si="168"/>
        <v>0</v>
      </c>
      <c r="MZ104" s="70">
        <f t="shared" si="169"/>
        <v>0</v>
      </c>
      <c r="NA104" s="296"/>
      <c r="NB104" s="330"/>
      <c r="NC104" s="70">
        <f t="shared" si="170"/>
        <v>0</v>
      </c>
      <c r="ND104" s="70">
        <f t="shared" si="171"/>
        <v>0</v>
      </c>
      <c r="NE104" s="172"/>
      <c r="NF104" s="172"/>
      <c r="NG104" s="172">
        <f t="shared" si="172"/>
        <v>0</v>
      </c>
      <c r="NH104" s="172">
        <f t="shared" si="173"/>
        <v>0</v>
      </c>
      <c r="NI104" s="172"/>
      <c r="NJ104" s="172"/>
      <c r="NK104" s="172">
        <f t="shared" si="174"/>
        <v>0</v>
      </c>
      <c r="NL104" s="172">
        <f t="shared" si="175"/>
        <v>0</v>
      </c>
      <c r="NM104" s="261"/>
      <c r="NN104" s="172"/>
      <c r="NO104" s="172">
        <f t="shared" si="176"/>
        <v>0</v>
      </c>
      <c r="NP104" s="172">
        <f t="shared" si="177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8"/>
        <v>0</v>
      </c>
      <c r="OD104" s="70">
        <f t="shared" si="179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0"/>
        <v>0</v>
      </c>
      <c r="ON104" s="70">
        <f t="shared" si="181"/>
        <v>0</v>
      </c>
      <c r="OO104" s="384">
        <v>0</v>
      </c>
      <c r="OP104" s="264"/>
      <c r="OQ104" s="384">
        <v>0</v>
      </c>
      <c r="OR104" s="264"/>
      <c r="OS104" s="384">
        <v>0</v>
      </c>
      <c r="OT104" s="264"/>
      <c r="OU104" s="172">
        <f t="shared" si="182"/>
        <v>0</v>
      </c>
      <c r="OV104" s="172">
        <f t="shared" si="183"/>
        <v>0</v>
      </c>
      <c r="OW104" s="172"/>
      <c r="OX104" s="172"/>
      <c r="OY104" s="172">
        <f t="shared" si="114"/>
        <v>0</v>
      </c>
      <c r="OZ104" s="172">
        <f t="shared" si="115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1"/>
        <v>0</v>
      </c>
      <c r="J105" s="74">
        <f t="shared" si="102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6"/>
        <v>0</v>
      </c>
      <c r="X105" s="74">
        <f t="shared" si="117"/>
        <v>0</v>
      </c>
      <c r="Y105" s="74"/>
      <c r="Z105" s="74"/>
      <c r="AA105" s="71"/>
      <c r="AB105" s="67"/>
      <c r="AC105" s="74">
        <f t="shared" si="118"/>
        <v>0</v>
      </c>
      <c r="AD105" s="74">
        <f t="shared" si="119"/>
        <v>0</v>
      </c>
      <c r="AE105" s="67"/>
      <c r="AF105" s="67"/>
      <c r="AG105" s="67"/>
      <c r="AH105" s="67"/>
      <c r="AI105" s="114"/>
      <c r="AJ105" s="114"/>
      <c r="AK105" s="379">
        <v>115</v>
      </c>
      <c r="AL105" s="380">
        <v>34.5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3"/>
        <v>115</v>
      </c>
      <c r="AV105" s="70">
        <f t="shared" si="104"/>
        <v>34.5</v>
      </c>
      <c r="AW105" s="74"/>
      <c r="AX105" s="74"/>
      <c r="AY105" s="270"/>
      <c r="AZ105" s="74"/>
      <c r="BA105" s="74"/>
      <c r="BB105" s="74"/>
      <c r="BC105" s="74">
        <f t="shared" si="105"/>
        <v>0</v>
      </c>
      <c r="BD105" s="74">
        <f t="shared" si="106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0"/>
        <v>0</v>
      </c>
      <c r="BT105" s="74">
        <f t="shared" si="121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7"/>
        <v>0</v>
      </c>
      <c r="CD105" s="70">
        <f t="shared" si="107"/>
        <v>0</v>
      </c>
      <c r="CE105" s="70"/>
      <c r="CF105" s="70"/>
      <c r="CG105" s="106">
        <v>6.18</v>
      </c>
      <c r="CH105" s="259">
        <v>2</v>
      </c>
      <c r="CI105" s="290">
        <v>20.6</v>
      </c>
      <c r="CJ105" s="259">
        <v>6</v>
      </c>
      <c r="CK105" s="263">
        <v>6</v>
      </c>
      <c r="CL105" s="263">
        <v>2</v>
      </c>
      <c r="CM105" s="290">
        <v>14.42</v>
      </c>
      <c r="CN105" s="263">
        <v>4.5</v>
      </c>
      <c r="CO105" s="74">
        <f t="shared" si="122"/>
        <v>47.2</v>
      </c>
      <c r="CP105" s="74">
        <f t="shared" si="123"/>
        <v>14.5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4"/>
        <v>0</v>
      </c>
      <c r="DB105" s="70">
        <f t="shared" si="125"/>
        <v>0</v>
      </c>
      <c r="DC105" s="74"/>
      <c r="DD105" s="74"/>
      <c r="DE105" s="70"/>
      <c r="DF105" s="74"/>
      <c r="DG105" s="74"/>
      <c r="DH105" s="74"/>
      <c r="DI105" s="74">
        <f t="shared" si="126"/>
        <v>0</v>
      </c>
      <c r="DJ105" s="74">
        <f t="shared" si="127"/>
        <v>0</v>
      </c>
      <c r="DK105" s="361">
        <v>41.1</v>
      </c>
      <c r="DL105" s="361">
        <v>13.7</v>
      </c>
      <c r="DM105" s="344"/>
      <c r="DN105" s="344"/>
      <c r="DO105" s="361">
        <v>39.869999999999997</v>
      </c>
      <c r="DP105" s="361">
        <v>13.29</v>
      </c>
      <c r="DQ105" s="355"/>
      <c r="DR105" s="355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28"/>
        <v>0</v>
      </c>
      <c r="ED105" s="74">
        <f t="shared" si="128"/>
        <v>0</v>
      </c>
      <c r="EE105" s="70"/>
      <c r="EF105" s="70"/>
      <c r="EG105" s="71">
        <v>44.34</v>
      </c>
      <c r="EH105" s="376">
        <v>11.085000000000001</v>
      </c>
      <c r="EI105" s="87">
        <v>103.09</v>
      </c>
      <c r="EJ105" s="87">
        <v>25.772500000000001</v>
      </c>
      <c r="EK105" s="74">
        <v>128.87</v>
      </c>
      <c r="EL105" s="272">
        <v>32.217500000000001</v>
      </c>
      <c r="EM105" s="377">
        <v>103.09</v>
      </c>
      <c r="EN105" s="377">
        <v>25.772500000000001</v>
      </c>
      <c r="EO105" s="377">
        <v>51.55</v>
      </c>
      <c r="EP105" s="377">
        <v>12.887499999999999</v>
      </c>
      <c r="EQ105" s="74">
        <f t="shared" si="129"/>
        <v>430.94</v>
      </c>
      <c r="ER105" s="74">
        <f t="shared" si="130"/>
        <v>69.075000000000003</v>
      </c>
      <c r="ES105" s="172"/>
      <c r="ET105" s="172"/>
      <c r="EU105" s="273"/>
      <c r="EV105" s="273"/>
      <c r="EW105" s="70">
        <f t="shared" si="131"/>
        <v>0</v>
      </c>
      <c r="EX105" s="70">
        <f t="shared" si="132"/>
        <v>0</v>
      </c>
      <c r="EY105" s="74"/>
      <c r="EZ105" s="74"/>
      <c r="FA105" s="372">
        <v>23</v>
      </c>
      <c r="FB105" s="373">
        <v>0</v>
      </c>
      <c r="FC105" s="106">
        <v>24</v>
      </c>
      <c r="FD105" s="374">
        <v>0</v>
      </c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3"/>
        <v>0</v>
      </c>
      <c r="FR105" s="74">
        <f t="shared" si="134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5"/>
        <v>0</v>
      </c>
      <c r="GH105" s="74">
        <f t="shared" si="136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8"/>
        <v>0</v>
      </c>
      <c r="HJ105" s="70">
        <f t="shared" si="109"/>
        <v>0</v>
      </c>
      <c r="HK105" s="74"/>
      <c r="HL105" s="74"/>
      <c r="HM105" s="74"/>
      <c r="HN105" s="272"/>
      <c r="HO105" s="74">
        <f t="shared" si="137"/>
        <v>0</v>
      </c>
      <c r="HP105" s="74">
        <f t="shared" si="138"/>
        <v>0</v>
      </c>
      <c r="HQ105" s="290">
        <v>565</v>
      </c>
      <c r="HR105" s="67"/>
      <c r="HS105" s="290"/>
      <c r="HT105" s="74"/>
      <c r="HU105" s="74">
        <f t="shared" si="139"/>
        <v>565</v>
      </c>
      <c r="HV105" s="74">
        <f t="shared" si="140"/>
        <v>0</v>
      </c>
      <c r="HW105" s="74"/>
      <c r="HX105" s="74"/>
      <c r="HY105" s="366">
        <v>4.7</v>
      </c>
      <c r="HZ105" s="366">
        <v>1.175</v>
      </c>
      <c r="IA105" s="89"/>
      <c r="IB105" s="87"/>
      <c r="IC105" s="172">
        <v>10</v>
      </c>
      <c r="ID105" s="263">
        <v>2.5</v>
      </c>
      <c r="IE105" s="184"/>
      <c r="IF105" s="184"/>
      <c r="IG105" s="74">
        <f t="shared" si="141"/>
        <v>14.7</v>
      </c>
      <c r="IH105" s="74">
        <f t="shared" si="142"/>
        <v>3.6749999999999998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0"/>
        <v>0</v>
      </c>
      <c r="IV105" s="74">
        <f t="shared" si="111"/>
        <v>0</v>
      </c>
      <c r="IW105" s="74"/>
      <c r="IX105" s="74"/>
      <c r="IY105" s="67"/>
      <c r="IZ105" s="67"/>
      <c r="JA105" s="67"/>
      <c r="JB105" s="67"/>
      <c r="JC105" s="67"/>
      <c r="JD105" s="67"/>
      <c r="JE105" s="383">
        <v>10.31</v>
      </c>
      <c r="JF105" s="383">
        <v>0</v>
      </c>
      <c r="JG105" s="74">
        <f t="shared" si="143"/>
        <v>10.31</v>
      </c>
      <c r="JH105" s="74">
        <f t="shared" si="144"/>
        <v>0</v>
      </c>
      <c r="JI105" s="263"/>
      <c r="JJ105" s="263"/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5"/>
        <v>53.886300000000006</v>
      </c>
      <c r="JX105" s="74">
        <f t="shared" si="146"/>
        <v>11</v>
      </c>
      <c r="JY105" s="74"/>
      <c r="JZ105" s="74"/>
      <c r="KA105" s="67"/>
      <c r="KB105" s="67"/>
      <c r="KC105" s="74">
        <f t="shared" si="147"/>
        <v>0</v>
      </c>
      <c r="KD105" s="74">
        <f t="shared" si="148"/>
        <v>0</v>
      </c>
      <c r="KE105" s="70"/>
      <c r="KF105" s="70"/>
      <c r="KG105" s="70"/>
      <c r="KH105" s="70"/>
      <c r="KI105" s="70">
        <f t="shared" si="112"/>
        <v>0</v>
      </c>
      <c r="KJ105" s="70">
        <f t="shared" si="113"/>
        <v>0</v>
      </c>
      <c r="KK105" s="70"/>
      <c r="KL105" s="70"/>
      <c r="KM105" s="70"/>
      <c r="KN105" s="70"/>
      <c r="KO105" s="70">
        <f t="shared" si="149"/>
        <v>0</v>
      </c>
      <c r="KP105" s="70">
        <f t="shared" si="149"/>
        <v>0</v>
      </c>
      <c r="KQ105" s="260"/>
      <c r="KR105" s="70"/>
      <c r="KS105" s="70"/>
      <c r="KT105" s="70"/>
      <c r="KU105" s="114">
        <f t="shared" si="150"/>
        <v>0</v>
      </c>
      <c r="KV105" s="114">
        <f t="shared" si="151"/>
        <v>0</v>
      </c>
      <c r="KW105" s="70"/>
      <c r="KX105" s="70"/>
      <c r="KY105" s="70">
        <f t="shared" si="152"/>
        <v>0</v>
      </c>
      <c r="KZ105" s="70">
        <f t="shared" si="153"/>
        <v>0</v>
      </c>
      <c r="LA105" s="70"/>
      <c r="LB105" s="70"/>
      <c r="LC105" s="70"/>
      <c r="LD105" s="70"/>
      <c r="LE105" s="70">
        <f t="shared" si="154"/>
        <v>0</v>
      </c>
      <c r="LF105" s="70">
        <f t="shared" si="155"/>
        <v>0</v>
      </c>
      <c r="LG105" s="70"/>
      <c r="LH105" s="70"/>
      <c r="LI105" s="70">
        <f t="shared" si="156"/>
        <v>0</v>
      </c>
      <c r="LJ105" s="70">
        <f t="shared" si="157"/>
        <v>0</v>
      </c>
      <c r="LK105" s="67">
        <v>24.2</v>
      </c>
      <c r="LL105" s="263">
        <v>0</v>
      </c>
      <c r="LM105" s="75">
        <v>24.02</v>
      </c>
      <c r="LN105" s="363">
        <v>0</v>
      </c>
      <c r="LO105" s="75">
        <v>6.5750000000000002</v>
      </c>
      <c r="LP105" s="365">
        <v>0</v>
      </c>
      <c r="LQ105" s="130"/>
      <c r="LR105" s="265"/>
      <c r="LS105" s="265"/>
      <c r="LT105" s="265"/>
      <c r="LU105" s="70">
        <f t="shared" si="158"/>
        <v>54.795000000000002</v>
      </c>
      <c r="LV105" s="70">
        <f t="shared" si="159"/>
        <v>0</v>
      </c>
      <c r="LW105" s="130"/>
      <c r="LX105" s="70"/>
      <c r="LY105" s="70"/>
      <c r="LZ105" s="70"/>
      <c r="MA105" s="70">
        <f t="shared" si="160"/>
        <v>0</v>
      </c>
      <c r="MB105" s="70">
        <f t="shared" si="161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2"/>
        <v>0</v>
      </c>
      <c r="ML105" s="70">
        <f t="shared" si="163"/>
        <v>0</v>
      </c>
      <c r="MM105" s="375">
        <v>0</v>
      </c>
      <c r="MN105" s="375">
        <v>0</v>
      </c>
      <c r="MO105" s="375">
        <v>0</v>
      </c>
      <c r="MP105" s="375">
        <v>0</v>
      </c>
      <c r="MQ105" s="70">
        <f t="shared" si="164"/>
        <v>0</v>
      </c>
      <c r="MR105" s="70">
        <f t="shared" si="165"/>
        <v>0</v>
      </c>
      <c r="MS105" s="70">
        <v>13.6</v>
      </c>
      <c r="MT105" s="70">
        <v>4.7</v>
      </c>
      <c r="MU105" s="70">
        <f t="shared" si="166"/>
        <v>13.6</v>
      </c>
      <c r="MV105" s="70">
        <f t="shared" si="167"/>
        <v>4.7</v>
      </c>
      <c r="MW105" s="70"/>
      <c r="MX105" s="70"/>
      <c r="MY105" s="70">
        <f t="shared" si="168"/>
        <v>0</v>
      </c>
      <c r="MZ105" s="70">
        <f t="shared" si="169"/>
        <v>0</v>
      </c>
      <c r="NA105" s="296"/>
      <c r="NB105" s="330"/>
      <c r="NC105" s="70">
        <f t="shared" si="170"/>
        <v>0</v>
      </c>
      <c r="ND105" s="70">
        <f t="shared" si="171"/>
        <v>0</v>
      </c>
      <c r="NE105" s="172"/>
      <c r="NF105" s="172"/>
      <c r="NG105" s="172">
        <f t="shared" si="172"/>
        <v>0</v>
      </c>
      <c r="NH105" s="172">
        <f t="shared" si="173"/>
        <v>0</v>
      </c>
      <c r="NI105" s="172"/>
      <c r="NJ105" s="172"/>
      <c r="NK105" s="172">
        <f t="shared" si="174"/>
        <v>0</v>
      </c>
      <c r="NL105" s="172">
        <f t="shared" si="175"/>
        <v>0</v>
      </c>
      <c r="NM105" s="261"/>
      <c r="NN105" s="172"/>
      <c r="NO105" s="172">
        <f t="shared" si="176"/>
        <v>0</v>
      </c>
      <c r="NP105" s="172">
        <f t="shared" si="177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8"/>
        <v>0</v>
      </c>
      <c r="OD105" s="70">
        <f t="shared" si="179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0"/>
        <v>0</v>
      </c>
      <c r="ON105" s="70">
        <f t="shared" si="181"/>
        <v>0</v>
      </c>
      <c r="OO105" s="384">
        <v>0</v>
      </c>
      <c r="OP105" s="264"/>
      <c r="OQ105" s="384">
        <v>0</v>
      </c>
      <c r="OR105" s="264"/>
      <c r="OS105" s="384">
        <v>0</v>
      </c>
      <c r="OT105" s="264"/>
      <c r="OU105" s="172">
        <f t="shared" si="182"/>
        <v>0</v>
      </c>
      <c r="OV105" s="172">
        <f t="shared" si="183"/>
        <v>0</v>
      </c>
      <c r="OW105" s="172"/>
      <c r="OX105" s="172"/>
      <c r="OY105" s="172">
        <f t="shared" si="114"/>
        <v>0</v>
      </c>
      <c r="OZ105" s="172">
        <f t="shared" si="115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1"/>
        <v>0</v>
      </c>
      <c r="J106" s="74">
        <f t="shared" si="102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6"/>
        <v>0</v>
      </c>
      <c r="X106" s="74">
        <f t="shared" si="117"/>
        <v>0</v>
      </c>
      <c r="Y106" s="74"/>
      <c r="Z106" s="74"/>
      <c r="AA106" s="71"/>
      <c r="AB106" s="67"/>
      <c r="AC106" s="74">
        <f t="shared" si="118"/>
        <v>0</v>
      </c>
      <c r="AD106" s="74">
        <f t="shared" si="119"/>
        <v>0</v>
      </c>
      <c r="AE106" s="67"/>
      <c r="AF106" s="67"/>
      <c r="AG106" s="67"/>
      <c r="AH106" s="67"/>
      <c r="AI106" s="114"/>
      <c r="AJ106" s="114"/>
      <c r="AK106" s="379">
        <v>115</v>
      </c>
      <c r="AL106" s="380">
        <v>34.5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3"/>
        <v>115</v>
      </c>
      <c r="AV106" s="70">
        <f t="shared" si="104"/>
        <v>34.5</v>
      </c>
      <c r="AW106" s="74"/>
      <c r="AX106" s="74"/>
      <c r="AY106" s="270"/>
      <c r="AZ106" s="74"/>
      <c r="BA106" s="74"/>
      <c r="BB106" s="74"/>
      <c r="BC106" s="74">
        <f t="shared" si="105"/>
        <v>0</v>
      </c>
      <c r="BD106" s="74">
        <f t="shared" si="106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0"/>
        <v>0</v>
      </c>
      <c r="BT106" s="74">
        <f t="shared" si="121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7"/>
        <v>0</v>
      </c>
      <c r="CD106" s="70">
        <f t="shared" si="107"/>
        <v>0</v>
      </c>
      <c r="CE106" s="70"/>
      <c r="CF106" s="70"/>
      <c r="CG106" s="106">
        <v>6.18</v>
      </c>
      <c r="CH106" s="259">
        <v>2</v>
      </c>
      <c r="CI106" s="290">
        <v>20.6</v>
      </c>
      <c r="CJ106" s="259">
        <v>6</v>
      </c>
      <c r="CK106" s="263">
        <v>6</v>
      </c>
      <c r="CL106" s="263">
        <v>2</v>
      </c>
      <c r="CM106" s="290">
        <v>14.42</v>
      </c>
      <c r="CN106" s="263">
        <v>4.5</v>
      </c>
      <c r="CO106" s="74">
        <f t="shared" si="122"/>
        <v>47.2</v>
      </c>
      <c r="CP106" s="74">
        <f t="shared" si="123"/>
        <v>14.5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4"/>
        <v>0</v>
      </c>
      <c r="DB106" s="70">
        <f t="shared" si="125"/>
        <v>0</v>
      </c>
      <c r="DC106" s="74"/>
      <c r="DD106" s="74"/>
      <c r="DE106" s="70"/>
      <c r="DF106" s="74"/>
      <c r="DG106" s="74"/>
      <c r="DH106" s="74"/>
      <c r="DI106" s="74">
        <f t="shared" si="126"/>
        <v>0</v>
      </c>
      <c r="DJ106" s="74">
        <f t="shared" si="127"/>
        <v>0</v>
      </c>
      <c r="DK106" s="361">
        <v>41.1</v>
      </c>
      <c r="DL106" s="361">
        <v>13.7</v>
      </c>
      <c r="DM106" s="344"/>
      <c r="DN106" s="344"/>
      <c r="DO106" s="361">
        <v>39.869999999999997</v>
      </c>
      <c r="DP106" s="361">
        <v>13.29</v>
      </c>
      <c r="DQ106" s="355"/>
      <c r="DR106" s="355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28"/>
        <v>0</v>
      </c>
      <c r="ED106" s="74">
        <f t="shared" si="128"/>
        <v>0</v>
      </c>
      <c r="EE106" s="70"/>
      <c r="EF106" s="70"/>
      <c r="EG106" s="71">
        <v>44.34</v>
      </c>
      <c r="EH106" s="376">
        <v>11.085000000000001</v>
      </c>
      <c r="EI106" s="87">
        <v>103.09</v>
      </c>
      <c r="EJ106" s="87">
        <v>25.772500000000001</v>
      </c>
      <c r="EK106" s="74">
        <v>128.87</v>
      </c>
      <c r="EL106" s="272">
        <v>32.217500000000001</v>
      </c>
      <c r="EM106" s="377">
        <v>103.09</v>
      </c>
      <c r="EN106" s="377">
        <v>25.772500000000001</v>
      </c>
      <c r="EO106" s="377">
        <v>51.55</v>
      </c>
      <c r="EP106" s="377">
        <v>12.887499999999999</v>
      </c>
      <c r="EQ106" s="74">
        <f t="shared" si="129"/>
        <v>430.94</v>
      </c>
      <c r="ER106" s="74">
        <f t="shared" si="130"/>
        <v>69.075000000000003</v>
      </c>
      <c r="ES106" s="172"/>
      <c r="ET106" s="172"/>
      <c r="EU106" s="273"/>
      <c r="EV106" s="273"/>
      <c r="EW106" s="70">
        <f t="shared" si="131"/>
        <v>0</v>
      </c>
      <c r="EX106" s="70">
        <f t="shared" si="132"/>
        <v>0</v>
      </c>
      <c r="EY106" s="74"/>
      <c r="EZ106" s="74"/>
      <c r="FA106" s="372">
        <v>23</v>
      </c>
      <c r="FB106" s="373">
        <v>0</v>
      </c>
      <c r="FC106" s="106">
        <v>24</v>
      </c>
      <c r="FD106" s="261">
        <v>0</v>
      </c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3"/>
        <v>0</v>
      </c>
      <c r="FR106" s="74">
        <f t="shared" si="134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5"/>
        <v>0</v>
      </c>
      <c r="GH106" s="74">
        <f t="shared" si="136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8"/>
        <v>0</v>
      </c>
      <c r="HJ106" s="70">
        <f t="shared" si="109"/>
        <v>0</v>
      </c>
      <c r="HK106" s="74"/>
      <c r="HL106" s="74"/>
      <c r="HM106" s="74"/>
      <c r="HN106" s="272"/>
      <c r="HO106" s="74">
        <f t="shared" si="137"/>
        <v>0</v>
      </c>
      <c r="HP106" s="74">
        <f t="shared" si="138"/>
        <v>0</v>
      </c>
      <c r="HQ106" s="290">
        <v>565</v>
      </c>
      <c r="HR106" s="67"/>
      <c r="HS106" s="290"/>
      <c r="HT106" s="74"/>
      <c r="HU106" s="74">
        <f t="shared" si="139"/>
        <v>565</v>
      </c>
      <c r="HV106" s="74">
        <f t="shared" si="140"/>
        <v>0</v>
      </c>
      <c r="HW106" s="74"/>
      <c r="HX106" s="74"/>
      <c r="HY106" s="366">
        <v>4.7</v>
      </c>
      <c r="HZ106" s="366">
        <v>1.175</v>
      </c>
      <c r="IA106" s="89"/>
      <c r="IB106" s="87"/>
      <c r="IC106" s="172">
        <v>10</v>
      </c>
      <c r="ID106" s="263">
        <v>2.5</v>
      </c>
      <c r="IE106" s="184"/>
      <c r="IF106" s="184"/>
      <c r="IG106" s="74">
        <f t="shared" si="141"/>
        <v>14.7</v>
      </c>
      <c r="IH106" s="74">
        <f t="shared" si="142"/>
        <v>3.6749999999999998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0"/>
        <v>0</v>
      </c>
      <c r="IV106" s="74">
        <f t="shared" si="111"/>
        <v>0</v>
      </c>
      <c r="IW106" s="74"/>
      <c r="IX106" s="74"/>
      <c r="IY106" s="67"/>
      <c r="IZ106" s="67"/>
      <c r="JA106" s="67"/>
      <c r="JB106" s="67"/>
      <c r="JC106" s="67"/>
      <c r="JD106" s="67"/>
      <c r="JE106" s="383">
        <v>10.31</v>
      </c>
      <c r="JF106" s="383">
        <v>0</v>
      </c>
      <c r="JG106" s="74">
        <f t="shared" si="143"/>
        <v>10.31</v>
      </c>
      <c r="JH106" s="74">
        <f t="shared" si="144"/>
        <v>0</v>
      </c>
      <c r="JI106" s="263"/>
      <c r="JJ106" s="263"/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5"/>
        <v>53.886300000000006</v>
      </c>
      <c r="JX106" s="74">
        <f t="shared" si="146"/>
        <v>11</v>
      </c>
      <c r="JY106" s="74"/>
      <c r="JZ106" s="74"/>
      <c r="KA106" s="67"/>
      <c r="KB106" s="67"/>
      <c r="KC106" s="74">
        <f t="shared" si="147"/>
        <v>0</v>
      </c>
      <c r="KD106" s="74">
        <f t="shared" si="148"/>
        <v>0</v>
      </c>
      <c r="KE106" s="70"/>
      <c r="KF106" s="70"/>
      <c r="KG106" s="70"/>
      <c r="KH106" s="70"/>
      <c r="KI106" s="70">
        <f t="shared" si="112"/>
        <v>0</v>
      </c>
      <c r="KJ106" s="70">
        <f t="shared" si="113"/>
        <v>0</v>
      </c>
      <c r="KK106" s="70"/>
      <c r="KL106" s="70"/>
      <c r="KM106" s="70"/>
      <c r="KN106" s="70"/>
      <c r="KO106" s="70">
        <f t="shared" si="149"/>
        <v>0</v>
      </c>
      <c r="KP106" s="70">
        <f t="shared" si="149"/>
        <v>0</v>
      </c>
      <c r="KQ106" s="260"/>
      <c r="KR106" s="70"/>
      <c r="KS106" s="70"/>
      <c r="KT106" s="70"/>
      <c r="KU106" s="114">
        <f t="shared" si="150"/>
        <v>0</v>
      </c>
      <c r="KV106" s="114">
        <f t="shared" si="151"/>
        <v>0</v>
      </c>
      <c r="KW106" s="70"/>
      <c r="KX106" s="70"/>
      <c r="KY106" s="70">
        <f t="shared" si="152"/>
        <v>0</v>
      </c>
      <c r="KZ106" s="70">
        <f t="shared" si="153"/>
        <v>0</v>
      </c>
      <c r="LA106" s="70"/>
      <c r="LB106" s="70"/>
      <c r="LC106" s="70"/>
      <c r="LD106" s="70"/>
      <c r="LE106" s="70">
        <f t="shared" si="154"/>
        <v>0</v>
      </c>
      <c r="LF106" s="70">
        <f t="shared" si="155"/>
        <v>0</v>
      </c>
      <c r="LG106" s="70"/>
      <c r="LH106" s="70"/>
      <c r="LI106" s="70">
        <f t="shared" si="156"/>
        <v>0</v>
      </c>
      <c r="LJ106" s="70">
        <f t="shared" si="157"/>
        <v>0</v>
      </c>
      <c r="LK106" s="67">
        <v>24.2</v>
      </c>
      <c r="LL106" s="263">
        <v>0</v>
      </c>
      <c r="LM106" s="75">
        <v>24.02</v>
      </c>
      <c r="LN106" s="363">
        <v>0</v>
      </c>
      <c r="LO106" s="75">
        <v>6.5750000000000002</v>
      </c>
      <c r="LP106" s="365">
        <v>0</v>
      </c>
      <c r="LQ106" s="130"/>
      <c r="LR106" s="265"/>
      <c r="LS106" s="265"/>
      <c r="LT106" s="265"/>
      <c r="LU106" s="70">
        <f t="shared" si="158"/>
        <v>54.795000000000002</v>
      </c>
      <c r="LV106" s="70">
        <f t="shared" si="159"/>
        <v>0</v>
      </c>
      <c r="LW106" s="130"/>
      <c r="LX106" s="70"/>
      <c r="LY106" s="70"/>
      <c r="LZ106" s="70"/>
      <c r="MA106" s="70">
        <f t="shared" si="160"/>
        <v>0</v>
      </c>
      <c r="MB106" s="70">
        <f t="shared" si="161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2"/>
        <v>0</v>
      </c>
      <c r="ML106" s="70">
        <f t="shared" si="163"/>
        <v>0</v>
      </c>
      <c r="MM106" s="375">
        <v>0</v>
      </c>
      <c r="MN106" s="375">
        <v>0</v>
      </c>
      <c r="MO106" s="375">
        <v>0</v>
      </c>
      <c r="MP106" s="375">
        <v>0</v>
      </c>
      <c r="MQ106" s="70">
        <f t="shared" si="164"/>
        <v>0</v>
      </c>
      <c r="MR106" s="70">
        <f t="shared" si="165"/>
        <v>0</v>
      </c>
      <c r="MS106" s="70">
        <v>13.6</v>
      </c>
      <c r="MT106" s="70">
        <v>4.7</v>
      </c>
      <c r="MU106" s="70">
        <f t="shared" si="166"/>
        <v>13.6</v>
      </c>
      <c r="MV106" s="70">
        <f t="shared" si="167"/>
        <v>4.7</v>
      </c>
      <c r="MW106" s="70"/>
      <c r="MX106" s="70"/>
      <c r="MY106" s="70">
        <f t="shared" si="168"/>
        <v>0</v>
      </c>
      <c r="MZ106" s="70">
        <f t="shared" si="169"/>
        <v>0</v>
      </c>
      <c r="NA106" s="296"/>
      <c r="NB106" s="330"/>
      <c r="NC106" s="70">
        <f t="shared" si="170"/>
        <v>0</v>
      </c>
      <c r="ND106" s="70">
        <f t="shared" si="171"/>
        <v>0</v>
      </c>
      <c r="NE106" s="172"/>
      <c r="NF106" s="172"/>
      <c r="NG106" s="172">
        <f t="shared" si="172"/>
        <v>0</v>
      </c>
      <c r="NH106" s="172">
        <f t="shared" si="173"/>
        <v>0</v>
      </c>
      <c r="NI106" s="172"/>
      <c r="NJ106" s="172"/>
      <c r="NK106" s="172">
        <f t="shared" si="174"/>
        <v>0</v>
      </c>
      <c r="NL106" s="172">
        <f t="shared" si="175"/>
        <v>0</v>
      </c>
      <c r="NM106" s="261"/>
      <c r="NN106" s="172"/>
      <c r="NO106" s="172">
        <f t="shared" si="176"/>
        <v>0</v>
      </c>
      <c r="NP106" s="172">
        <f t="shared" si="177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8"/>
        <v>0</v>
      </c>
      <c r="OD106" s="70">
        <f t="shared" si="179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0"/>
        <v>0</v>
      </c>
      <c r="ON106" s="70">
        <f t="shared" si="181"/>
        <v>0</v>
      </c>
      <c r="OO106" s="384">
        <v>0</v>
      </c>
      <c r="OP106" s="264"/>
      <c r="OQ106" s="384">
        <v>0</v>
      </c>
      <c r="OR106" s="264"/>
      <c r="OS106" s="384">
        <v>0</v>
      </c>
      <c r="OT106" s="264"/>
      <c r="OU106" s="172">
        <f t="shared" si="182"/>
        <v>0</v>
      </c>
      <c r="OV106" s="172">
        <f t="shared" si="183"/>
        <v>0</v>
      </c>
      <c r="OW106" s="172"/>
      <c r="OX106" s="172"/>
      <c r="OY106" s="172">
        <f t="shared" si="114"/>
        <v>0</v>
      </c>
      <c r="OZ106" s="172">
        <f t="shared" si="115"/>
        <v>0</v>
      </c>
    </row>
    <row r="107" spans="1:416" ht="12.75" customHeight="1">
      <c r="A107" s="84" t="s">
        <v>129</v>
      </c>
      <c r="B107" s="46"/>
      <c r="C107" s="6">
        <f t="shared" ref="C107:BR107" si="184">MAX(C11:C106)</f>
        <v>0</v>
      </c>
      <c r="D107" s="6">
        <f t="shared" si="184"/>
        <v>0</v>
      </c>
      <c r="E107" s="6">
        <f t="shared" si="184"/>
        <v>0</v>
      </c>
      <c r="F107" s="6">
        <f t="shared" si="184"/>
        <v>0</v>
      </c>
      <c r="G107" s="6">
        <f t="shared" si="184"/>
        <v>0</v>
      </c>
      <c r="H107" s="6">
        <f t="shared" si="184"/>
        <v>0</v>
      </c>
      <c r="I107" s="6">
        <f t="shared" si="184"/>
        <v>0</v>
      </c>
      <c r="J107" s="6">
        <f t="shared" si="184"/>
        <v>0</v>
      </c>
      <c r="K107" s="6">
        <f t="shared" si="184"/>
        <v>0</v>
      </c>
      <c r="L107" s="6">
        <f t="shared" si="184"/>
        <v>0</v>
      </c>
      <c r="M107" s="6">
        <f t="shared" si="184"/>
        <v>0</v>
      </c>
      <c r="N107" s="6">
        <f t="shared" si="184"/>
        <v>0</v>
      </c>
      <c r="O107" s="6">
        <f t="shared" si="184"/>
        <v>0</v>
      </c>
      <c r="P107" s="6">
        <f t="shared" si="184"/>
        <v>0</v>
      </c>
      <c r="Q107" s="6">
        <f t="shared" si="184"/>
        <v>0</v>
      </c>
      <c r="R107" s="6">
        <f t="shared" si="184"/>
        <v>0</v>
      </c>
      <c r="S107" s="6">
        <f t="shared" si="184"/>
        <v>0</v>
      </c>
      <c r="T107" s="6">
        <f t="shared" si="184"/>
        <v>0</v>
      </c>
      <c r="U107" s="6">
        <f t="shared" si="184"/>
        <v>0</v>
      </c>
      <c r="V107" s="6">
        <f t="shared" si="184"/>
        <v>0</v>
      </c>
      <c r="W107" s="6">
        <f t="shared" si="184"/>
        <v>0</v>
      </c>
      <c r="X107" s="6">
        <f t="shared" si="184"/>
        <v>0</v>
      </c>
      <c r="Y107" s="143">
        <f t="shared" si="184"/>
        <v>0</v>
      </c>
      <c r="Z107" s="143">
        <f t="shared" si="184"/>
        <v>0</v>
      </c>
      <c r="AA107" s="6">
        <f t="shared" si="184"/>
        <v>0</v>
      </c>
      <c r="AB107" s="6">
        <f t="shared" si="184"/>
        <v>0</v>
      </c>
      <c r="AC107" s="6">
        <f t="shared" si="184"/>
        <v>0</v>
      </c>
      <c r="AD107" s="6">
        <f t="shared" si="184"/>
        <v>0</v>
      </c>
      <c r="AE107" s="143">
        <f t="shared" si="184"/>
        <v>0</v>
      </c>
      <c r="AF107" s="143">
        <f t="shared" si="184"/>
        <v>0</v>
      </c>
      <c r="AG107" s="6">
        <f t="shared" si="184"/>
        <v>0</v>
      </c>
      <c r="AH107" s="6">
        <f t="shared" si="184"/>
        <v>0</v>
      </c>
      <c r="AI107" s="6">
        <f t="shared" si="184"/>
        <v>0</v>
      </c>
      <c r="AJ107" s="6">
        <f t="shared" si="184"/>
        <v>0</v>
      </c>
      <c r="AK107" s="143">
        <f t="shared" si="184"/>
        <v>115</v>
      </c>
      <c r="AL107" s="143">
        <f t="shared" si="184"/>
        <v>34.5</v>
      </c>
      <c r="AM107" s="6">
        <f t="shared" si="184"/>
        <v>0</v>
      </c>
      <c r="AN107" s="6">
        <f t="shared" si="184"/>
        <v>0</v>
      </c>
      <c r="AO107" s="6">
        <f t="shared" si="184"/>
        <v>0</v>
      </c>
      <c r="AP107" s="6">
        <f t="shared" si="184"/>
        <v>0</v>
      </c>
      <c r="AQ107" s="6">
        <f t="shared" si="184"/>
        <v>0</v>
      </c>
      <c r="AR107" s="6">
        <f t="shared" si="184"/>
        <v>0</v>
      </c>
      <c r="AS107" s="6">
        <f t="shared" si="184"/>
        <v>0</v>
      </c>
      <c r="AT107" s="6">
        <f t="shared" si="184"/>
        <v>0</v>
      </c>
      <c r="AU107" s="6">
        <f t="shared" si="184"/>
        <v>115</v>
      </c>
      <c r="AV107" s="6">
        <f t="shared" si="184"/>
        <v>34.5</v>
      </c>
      <c r="AW107" s="6">
        <f t="shared" si="184"/>
        <v>0</v>
      </c>
      <c r="AX107" s="6">
        <f t="shared" si="184"/>
        <v>0</v>
      </c>
      <c r="AY107" s="6">
        <f t="shared" si="184"/>
        <v>0</v>
      </c>
      <c r="AZ107" s="6">
        <f t="shared" si="184"/>
        <v>0</v>
      </c>
      <c r="BA107" s="6">
        <f t="shared" si="184"/>
        <v>0</v>
      </c>
      <c r="BB107" s="6">
        <f t="shared" si="184"/>
        <v>0</v>
      </c>
      <c r="BC107" s="6">
        <f t="shared" si="184"/>
        <v>0</v>
      </c>
      <c r="BD107" s="6">
        <f t="shared" si="184"/>
        <v>0</v>
      </c>
      <c r="BE107" s="143">
        <f t="shared" si="184"/>
        <v>0</v>
      </c>
      <c r="BF107" s="143">
        <f t="shared" si="184"/>
        <v>0</v>
      </c>
      <c r="BG107" s="143">
        <f t="shared" si="184"/>
        <v>0</v>
      </c>
      <c r="BH107" s="143">
        <f t="shared" si="184"/>
        <v>0</v>
      </c>
      <c r="BI107" s="143">
        <f t="shared" si="184"/>
        <v>0</v>
      </c>
      <c r="BJ107" s="143">
        <f t="shared" si="184"/>
        <v>0</v>
      </c>
      <c r="BK107" s="143">
        <f t="shared" si="184"/>
        <v>0</v>
      </c>
      <c r="BL107" s="143">
        <f t="shared" si="184"/>
        <v>0</v>
      </c>
      <c r="BM107" s="143">
        <f t="shared" si="184"/>
        <v>0</v>
      </c>
      <c r="BN107" s="143">
        <f t="shared" ref="BN107:BQ107" si="185">MAX(BN11:BN106)</f>
        <v>0</v>
      </c>
      <c r="BO107" s="143">
        <f t="shared" si="185"/>
        <v>0</v>
      </c>
      <c r="BP107" s="143">
        <f t="shared" si="185"/>
        <v>0</v>
      </c>
      <c r="BQ107" s="143">
        <f t="shared" si="185"/>
        <v>0</v>
      </c>
      <c r="BR107" s="143">
        <f t="shared" si="184"/>
        <v>0</v>
      </c>
      <c r="BS107" s="6">
        <f t="shared" ref="BS107:ED107" si="186">MAX(BS11:BS106)</f>
        <v>0</v>
      </c>
      <c r="BT107" s="6">
        <f t="shared" si="186"/>
        <v>0</v>
      </c>
      <c r="BU107" s="6">
        <f t="shared" si="186"/>
        <v>0</v>
      </c>
      <c r="BV107" s="6">
        <f t="shared" si="186"/>
        <v>0</v>
      </c>
      <c r="BW107" s="6">
        <f t="shared" si="186"/>
        <v>0</v>
      </c>
      <c r="BX107" s="6">
        <f t="shared" si="186"/>
        <v>0</v>
      </c>
      <c r="BY107" s="6">
        <f t="shared" si="186"/>
        <v>0</v>
      </c>
      <c r="BZ107" s="6">
        <f t="shared" si="186"/>
        <v>0</v>
      </c>
      <c r="CA107" s="6">
        <f t="shared" si="186"/>
        <v>0</v>
      </c>
      <c r="CB107" s="6">
        <f t="shared" si="186"/>
        <v>0</v>
      </c>
      <c r="CC107" s="6">
        <f t="shared" si="186"/>
        <v>0</v>
      </c>
      <c r="CD107" s="6">
        <f t="shared" si="186"/>
        <v>0</v>
      </c>
      <c r="CE107" s="6">
        <f t="shared" si="186"/>
        <v>0</v>
      </c>
      <c r="CF107" s="6">
        <f t="shared" si="186"/>
        <v>0</v>
      </c>
      <c r="CG107" s="143">
        <f t="shared" si="186"/>
        <v>6.18</v>
      </c>
      <c r="CH107" s="143">
        <f t="shared" si="186"/>
        <v>2</v>
      </c>
      <c r="CI107" s="143">
        <f t="shared" si="186"/>
        <v>20.6</v>
      </c>
      <c r="CJ107" s="143">
        <f t="shared" si="186"/>
        <v>6</v>
      </c>
      <c r="CK107" s="143">
        <f t="shared" si="186"/>
        <v>6</v>
      </c>
      <c r="CL107" s="143">
        <f t="shared" si="186"/>
        <v>2</v>
      </c>
      <c r="CM107" s="143">
        <f t="shared" si="186"/>
        <v>14.42</v>
      </c>
      <c r="CN107" s="143">
        <f t="shared" si="186"/>
        <v>4.5</v>
      </c>
      <c r="CO107" s="6">
        <f t="shared" si="186"/>
        <v>47.2</v>
      </c>
      <c r="CP107" s="6">
        <f t="shared" si="186"/>
        <v>14.5</v>
      </c>
      <c r="CQ107" s="143">
        <f t="shared" si="186"/>
        <v>0</v>
      </c>
      <c r="CR107" s="143">
        <f t="shared" si="186"/>
        <v>0</v>
      </c>
      <c r="CS107" s="143">
        <f t="shared" si="186"/>
        <v>0</v>
      </c>
      <c r="CT107" s="143">
        <f t="shared" si="186"/>
        <v>0</v>
      </c>
      <c r="CU107" s="143">
        <f t="shared" si="186"/>
        <v>0</v>
      </c>
      <c r="CV107" s="143">
        <f t="shared" si="186"/>
        <v>0</v>
      </c>
      <c r="CW107" s="143">
        <f t="shared" si="186"/>
        <v>0</v>
      </c>
      <c r="CX107" s="143">
        <f t="shared" si="186"/>
        <v>0</v>
      </c>
      <c r="CY107" s="6">
        <f t="shared" si="186"/>
        <v>0</v>
      </c>
      <c r="CZ107" s="6">
        <f t="shared" si="186"/>
        <v>0</v>
      </c>
      <c r="DA107" s="6">
        <f t="shared" si="186"/>
        <v>0</v>
      </c>
      <c r="DB107" s="6">
        <f t="shared" si="186"/>
        <v>0</v>
      </c>
      <c r="DC107" s="6">
        <f t="shared" si="186"/>
        <v>0</v>
      </c>
      <c r="DD107" s="6">
        <f t="shared" si="186"/>
        <v>0</v>
      </c>
      <c r="DE107" s="6">
        <f t="shared" si="186"/>
        <v>0</v>
      </c>
      <c r="DF107" s="6">
        <f t="shared" si="186"/>
        <v>0</v>
      </c>
      <c r="DG107" s="6">
        <f t="shared" si="186"/>
        <v>0</v>
      </c>
      <c r="DH107" s="6">
        <f t="shared" si="186"/>
        <v>0</v>
      </c>
      <c r="DI107" s="6">
        <f t="shared" si="186"/>
        <v>0</v>
      </c>
      <c r="DJ107" s="6">
        <f t="shared" si="186"/>
        <v>0</v>
      </c>
      <c r="DK107" s="143">
        <f t="shared" si="186"/>
        <v>41.1</v>
      </c>
      <c r="DL107" s="143">
        <f t="shared" si="186"/>
        <v>13.7</v>
      </c>
      <c r="DM107" s="143">
        <f t="shared" si="186"/>
        <v>0</v>
      </c>
      <c r="DN107" s="143">
        <f t="shared" si="186"/>
        <v>0</v>
      </c>
      <c r="DO107" s="143">
        <f t="shared" si="186"/>
        <v>39.869999999999997</v>
      </c>
      <c r="DP107" s="143">
        <f t="shared" si="186"/>
        <v>13.29</v>
      </c>
      <c r="DQ107" s="143">
        <f t="shared" si="186"/>
        <v>0</v>
      </c>
      <c r="DR107" s="143">
        <f t="shared" si="186"/>
        <v>0</v>
      </c>
      <c r="DS107" s="6">
        <f t="shared" si="186"/>
        <v>0</v>
      </c>
      <c r="DT107" s="6">
        <f t="shared" si="186"/>
        <v>0</v>
      </c>
      <c r="DU107" s="6">
        <f t="shared" si="186"/>
        <v>0</v>
      </c>
      <c r="DV107" s="6">
        <f t="shared" si="186"/>
        <v>0</v>
      </c>
      <c r="DW107" s="6">
        <f t="shared" si="186"/>
        <v>0</v>
      </c>
      <c r="DX107" s="6">
        <f t="shared" si="186"/>
        <v>0</v>
      </c>
      <c r="DY107" s="6">
        <f t="shared" si="186"/>
        <v>0</v>
      </c>
      <c r="DZ107" s="6">
        <f t="shared" si="186"/>
        <v>0</v>
      </c>
      <c r="EA107" s="6">
        <f t="shared" si="186"/>
        <v>0</v>
      </c>
      <c r="EB107" s="6">
        <f t="shared" si="186"/>
        <v>0</v>
      </c>
      <c r="EC107" s="6">
        <f t="shared" si="186"/>
        <v>0</v>
      </c>
      <c r="ED107" s="6">
        <f t="shared" si="186"/>
        <v>0</v>
      </c>
      <c r="EE107" s="6">
        <f t="shared" ref="EE107:GT107" si="187">MAX(EE11:EE106)</f>
        <v>0</v>
      </c>
      <c r="EF107" s="6">
        <f t="shared" si="187"/>
        <v>0</v>
      </c>
      <c r="EG107" s="143">
        <f t="shared" si="187"/>
        <v>44.34</v>
      </c>
      <c r="EH107" s="143">
        <f t="shared" si="187"/>
        <v>11.085000000000001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8">MAX(EM11:EM106)</f>
        <v>103.09</v>
      </c>
      <c r="EN107" s="143">
        <f t="shared" si="188"/>
        <v>25.772500000000001</v>
      </c>
      <c r="EO107" s="6">
        <f t="shared" si="188"/>
        <v>51.55</v>
      </c>
      <c r="EP107" s="6">
        <f t="shared" si="188"/>
        <v>12.887499999999999</v>
      </c>
      <c r="EQ107" s="6">
        <f t="shared" si="187"/>
        <v>430.94</v>
      </c>
      <c r="ER107" s="6">
        <f t="shared" si="187"/>
        <v>69.075000000000003</v>
      </c>
      <c r="ES107" s="6">
        <f t="shared" si="187"/>
        <v>0</v>
      </c>
      <c r="ET107" s="6">
        <f t="shared" si="187"/>
        <v>0</v>
      </c>
      <c r="EU107" s="6">
        <f t="shared" si="187"/>
        <v>0</v>
      </c>
      <c r="EV107" s="6">
        <f t="shared" si="187"/>
        <v>0</v>
      </c>
      <c r="EW107" s="6">
        <f t="shared" si="187"/>
        <v>0</v>
      </c>
      <c r="EX107" s="6">
        <f t="shared" si="187"/>
        <v>0</v>
      </c>
      <c r="EY107" s="6">
        <f t="shared" si="187"/>
        <v>0</v>
      </c>
      <c r="EZ107" s="6">
        <f t="shared" si="187"/>
        <v>0</v>
      </c>
      <c r="FA107" s="6">
        <f t="shared" si="187"/>
        <v>25</v>
      </c>
      <c r="FB107" s="6">
        <f t="shared" si="187"/>
        <v>0</v>
      </c>
      <c r="FC107" s="6">
        <f t="shared" si="187"/>
        <v>26</v>
      </c>
      <c r="FD107" s="6">
        <f t="shared" si="187"/>
        <v>0</v>
      </c>
      <c r="FE107" s="6">
        <f t="shared" si="187"/>
        <v>0</v>
      </c>
      <c r="FF107" s="6">
        <f t="shared" si="187"/>
        <v>0</v>
      </c>
      <c r="FG107" s="6">
        <f t="shared" si="187"/>
        <v>0</v>
      </c>
      <c r="FH107" s="6">
        <f t="shared" si="187"/>
        <v>0</v>
      </c>
      <c r="FI107" s="6">
        <f t="shared" si="187"/>
        <v>0</v>
      </c>
      <c r="FJ107" s="6">
        <f t="shared" si="187"/>
        <v>0</v>
      </c>
      <c r="FK107" s="6">
        <f t="shared" si="187"/>
        <v>0</v>
      </c>
      <c r="FL107" s="6">
        <f t="shared" si="187"/>
        <v>0</v>
      </c>
      <c r="FM107" s="6">
        <f t="shared" si="187"/>
        <v>0</v>
      </c>
      <c r="FN107" s="6">
        <f t="shared" si="187"/>
        <v>0</v>
      </c>
      <c r="FO107" s="6">
        <f t="shared" si="187"/>
        <v>0</v>
      </c>
      <c r="FP107" s="6">
        <f t="shared" si="187"/>
        <v>0</v>
      </c>
      <c r="FQ107" s="6">
        <f t="shared" si="187"/>
        <v>0</v>
      </c>
      <c r="FR107" s="6">
        <f t="shared" si="187"/>
        <v>0</v>
      </c>
      <c r="FS107" s="6">
        <f t="shared" si="187"/>
        <v>0</v>
      </c>
      <c r="FT107" s="6">
        <f t="shared" si="187"/>
        <v>0</v>
      </c>
      <c r="FU107" s="6">
        <f t="shared" si="187"/>
        <v>0</v>
      </c>
      <c r="FV107" s="6">
        <f t="shared" si="187"/>
        <v>0</v>
      </c>
      <c r="FW107" s="6">
        <f t="shared" si="187"/>
        <v>0</v>
      </c>
      <c r="FX107" s="6">
        <f t="shared" si="187"/>
        <v>0</v>
      </c>
      <c r="FY107" s="6">
        <f t="shared" si="187"/>
        <v>0</v>
      </c>
      <c r="FZ107" s="6">
        <f t="shared" si="187"/>
        <v>0</v>
      </c>
      <c r="GA107" s="6">
        <f t="shared" si="187"/>
        <v>0</v>
      </c>
      <c r="GB107" s="6">
        <f t="shared" si="187"/>
        <v>0</v>
      </c>
      <c r="GC107" s="6">
        <f t="shared" si="187"/>
        <v>0</v>
      </c>
      <c r="GD107" s="6">
        <f t="shared" si="187"/>
        <v>0</v>
      </c>
      <c r="GE107" s="6">
        <f t="shared" si="187"/>
        <v>0</v>
      </c>
      <c r="GF107" s="6">
        <f t="shared" si="187"/>
        <v>0</v>
      </c>
      <c r="GG107" s="6">
        <f t="shared" si="187"/>
        <v>0</v>
      </c>
      <c r="GH107" s="6">
        <f t="shared" si="187"/>
        <v>0</v>
      </c>
      <c r="GI107" s="61">
        <f t="shared" si="187"/>
        <v>0</v>
      </c>
      <c r="GJ107" s="61">
        <f t="shared" si="187"/>
        <v>0</v>
      </c>
      <c r="GK107" s="61">
        <f t="shared" si="187"/>
        <v>0</v>
      </c>
      <c r="GL107" s="61">
        <f t="shared" si="187"/>
        <v>0</v>
      </c>
      <c r="GM107" s="61">
        <f t="shared" si="187"/>
        <v>0</v>
      </c>
      <c r="GN107" s="61">
        <f t="shared" si="187"/>
        <v>0</v>
      </c>
      <c r="GO107" s="61">
        <f t="shared" si="187"/>
        <v>0</v>
      </c>
      <c r="GP107" s="61">
        <f t="shared" si="187"/>
        <v>0</v>
      </c>
      <c r="GQ107" s="61">
        <f t="shared" si="187"/>
        <v>0</v>
      </c>
      <c r="GR107" s="61">
        <f t="shared" si="187"/>
        <v>0</v>
      </c>
      <c r="GS107" s="61">
        <f t="shared" si="187"/>
        <v>0</v>
      </c>
      <c r="GT107" s="61">
        <f t="shared" si="187"/>
        <v>0</v>
      </c>
      <c r="GU107" s="61">
        <f t="shared" ref="GU107:JH107" si="189">MAX(GU11:GU106)</f>
        <v>0</v>
      </c>
      <c r="GV107" s="61">
        <f t="shared" si="189"/>
        <v>0</v>
      </c>
      <c r="GW107" s="61">
        <f t="shared" si="189"/>
        <v>0</v>
      </c>
      <c r="GX107" s="61">
        <f t="shared" si="189"/>
        <v>0</v>
      </c>
      <c r="GY107" s="61">
        <f t="shared" si="189"/>
        <v>0</v>
      </c>
      <c r="GZ107" s="61">
        <f t="shared" si="189"/>
        <v>0</v>
      </c>
      <c r="HA107" s="61">
        <f t="shared" si="189"/>
        <v>0</v>
      </c>
      <c r="HB107" s="61">
        <f t="shared" si="189"/>
        <v>0</v>
      </c>
      <c r="HC107" s="6">
        <f t="shared" si="189"/>
        <v>0</v>
      </c>
      <c r="HD107" s="6">
        <f t="shared" si="189"/>
        <v>0</v>
      </c>
      <c r="HE107" s="6">
        <f t="shared" si="189"/>
        <v>0</v>
      </c>
      <c r="HF107" s="6">
        <f t="shared" si="189"/>
        <v>0</v>
      </c>
      <c r="HG107" s="6">
        <f t="shared" si="189"/>
        <v>0</v>
      </c>
      <c r="HH107" s="6">
        <f t="shared" si="189"/>
        <v>0</v>
      </c>
      <c r="HI107" s="6">
        <f t="shared" si="189"/>
        <v>0</v>
      </c>
      <c r="HJ107" s="6">
        <f t="shared" si="189"/>
        <v>0</v>
      </c>
      <c r="HK107" s="6">
        <f t="shared" si="189"/>
        <v>0</v>
      </c>
      <c r="HL107" s="6">
        <f t="shared" si="189"/>
        <v>0</v>
      </c>
      <c r="HM107" s="6">
        <f t="shared" si="189"/>
        <v>0</v>
      </c>
      <c r="HN107" s="6">
        <f t="shared" si="189"/>
        <v>0</v>
      </c>
      <c r="HO107" s="6">
        <f t="shared" si="189"/>
        <v>0</v>
      </c>
      <c r="HP107" s="6">
        <f t="shared" si="189"/>
        <v>0</v>
      </c>
      <c r="HQ107" s="143">
        <f t="shared" si="189"/>
        <v>565</v>
      </c>
      <c r="HR107" s="143">
        <f t="shared" si="189"/>
        <v>0</v>
      </c>
      <c r="HS107" s="143">
        <f t="shared" si="189"/>
        <v>0</v>
      </c>
      <c r="HT107" s="6">
        <f t="shared" si="189"/>
        <v>0</v>
      </c>
      <c r="HU107" s="6">
        <f t="shared" si="189"/>
        <v>565</v>
      </c>
      <c r="HV107" s="6">
        <f t="shared" si="189"/>
        <v>0</v>
      </c>
      <c r="HW107" s="6">
        <f t="shared" si="189"/>
        <v>0</v>
      </c>
      <c r="HX107" s="6">
        <f t="shared" si="189"/>
        <v>0</v>
      </c>
      <c r="HY107" s="6">
        <f t="shared" si="189"/>
        <v>4.7</v>
      </c>
      <c r="HZ107" s="6">
        <f t="shared" si="189"/>
        <v>1.175</v>
      </c>
      <c r="IA107" s="6">
        <f t="shared" si="189"/>
        <v>0</v>
      </c>
      <c r="IB107" s="6">
        <f t="shared" si="189"/>
        <v>0</v>
      </c>
      <c r="IC107" s="143">
        <f t="shared" si="189"/>
        <v>10</v>
      </c>
      <c r="ID107" s="143">
        <f t="shared" si="189"/>
        <v>2.5</v>
      </c>
      <c r="IE107" s="6">
        <f t="shared" si="189"/>
        <v>0</v>
      </c>
      <c r="IF107" s="6">
        <f>MAX(IF11:IF106)</f>
        <v>0</v>
      </c>
      <c r="IG107" s="6">
        <f t="shared" si="189"/>
        <v>14.7</v>
      </c>
      <c r="IH107" s="6">
        <f t="shared" si="189"/>
        <v>3.6749999999999998</v>
      </c>
      <c r="II107" s="6">
        <f t="shared" si="189"/>
        <v>0</v>
      </c>
      <c r="IJ107" s="6">
        <f t="shared" si="189"/>
        <v>0</v>
      </c>
      <c r="IK107" s="6">
        <f t="shared" si="189"/>
        <v>0</v>
      </c>
      <c r="IL107" s="6">
        <f t="shared" si="189"/>
        <v>0</v>
      </c>
      <c r="IM107" s="6">
        <f t="shared" si="189"/>
        <v>0</v>
      </c>
      <c r="IN107" s="6">
        <f t="shared" si="189"/>
        <v>0</v>
      </c>
      <c r="IO107" s="6">
        <f t="shared" si="189"/>
        <v>0</v>
      </c>
      <c r="IP107" s="6">
        <f t="shared" si="189"/>
        <v>0</v>
      </c>
      <c r="IQ107" s="6">
        <f t="shared" si="189"/>
        <v>0</v>
      </c>
      <c r="IR107" s="6">
        <f t="shared" si="189"/>
        <v>0</v>
      </c>
      <c r="IS107" s="6">
        <f t="shared" si="189"/>
        <v>0</v>
      </c>
      <c r="IT107" s="6">
        <f t="shared" si="189"/>
        <v>0</v>
      </c>
      <c r="IU107" s="6">
        <f t="shared" si="189"/>
        <v>0</v>
      </c>
      <c r="IV107" s="6">
        <f t="shared" si="189"/>
        <v>0</v>
      </c>
      <c r="IW107" s="6">
        <f t="shared" si="189"/>
        <v>0</v>
      </c>
      <c r="IX107" s="6">
        <f t="shared" si="189"/>
        <v>0</v>
      </c>
      <c r="IY107" s="143">
        <f t="shared" si="189"/>
        <v>0</v>
      </c>
      <c r="IZ107" s="6">
        <f t="shared" si="189"/>
        <v>0</v>
      </c>
      <c r="JA107" s="143">
        <f t="shared" si="189"/>
        <v>0</v>
      </c>
      <c r="JB107" s="143">
        <f t="shared" si="189"/>
        <v>0</v>
      </c>
      <c r="JC107" s="6">
        <f t="shared" si="189"/>
        <v>0</v>
      </c>
      <c r="JD107" s="6">
        <f t="shared" si="189"/>
        <v>0</v>
      </c>
      <c r="JE107" s="6">
        <f t="shared" ref="JE107:JF107" si="190">MAX(JE11:JE106)</f>
        <v>10.31</v>
      </c>
      <c r="JF107" s="6">
        <f t="shared" si="190"/>
        <v>0</v>
      </c>
      <c r="JG107" s="6">
        <f t="shared" si="189"/>
        <v>10.31</v>
      </c>
      <c r="JH107" s="6">
        <f t="shared" si="189"/>
        <v>0</v>
      </c>
      <c r="JI107" s="323">
        <f t="shared" ref="JI107:LT107" si="191">MAX(JI11:JI106)</f>
        <v>0</v>
      </c>
      <c r="JJ107" s="323">
        <f t="shared" si="191"/>
        <v>0</v>
      </c>
      <c r="JK107" s="143">
        <f t="shared" si="191"/>
        <v>6.4663000000000004</v>
      </c>
      <c r="JL107" s="143">
        <f t="shared" si="191"/>
        <v>1</v>
      </c>
      <c r="JM107" s="143">
        <f t="shared" si="191"/>
        <v>0</v>
      </c>
      <c r="JN107" s="143">
        <f t="shared" si="191"/>
        <v>0</v>
      </c>
      <c r="JO107" s="143">
        <f t="shared" si="191"/>
        <v>0</v>
      </c>
      <c r="JP107" s="143">
        <f t="shared" si="191"/>
        <v>0</v>
      </c>
      <c r="JQ107" s="143">
        <f t="shared" si="191"/>
        <v>47.42</v>
      </c>
      <c r="JR107" s="143">
        <f t="shared" si="191"/>
        <v>10</v>
      </c>
      <c r="JS107" s="143">
        <f t="shared" si="191"/>
        <v>0</v>
      </c>
      <c r="JT107" s="143">
        <f t="shared" si="191"/>
        <v>0</v>
      </c>
      <c r="JU107" s="6">
        <f t="shared" si="191"/>
        <v>0</v>
      </c>
      <c r="JV107" s="6">
        <f t="shared" si="191"/>
        <v>0</v>
      </c>
      <c r="JW107" s="6">
        <f t="shared" si="191"/>
        <v>53.886300000000006</v>
      </c>
      <c r="JX107" s="6">
        <f t="shared" si="191"/>
        <v>11</v>
      </c>
      <c r="JY107" s="6">
        <f t="shared" si="191"/>
        <v>0</v>
      </c>
      <c r="JZ107" s="6">
        <f t="shared" si="191"/>
        <v>0</v>
      </c>
      <c r="KA107" s="6">
        <f t="shared" si="191"/>
        <v>0</v>
      </c>
      <c r="KB107" s="6">
        <f t="shared" si="191"/>
        <v>0</v>
      </c>
      <c r="KC107" s="6">
        <f t="shared" si="191"/>
        <v>0</v>
      </c>
      <c r="KD107" s="6">
        <f t="shared" si="191"/>
        <v>0</v>
      </c>
      <c r="KE107" s="6">
        <f t="shared" si="191"/>
        <v>0</v>
      </c>
      <c r="KF107" s="6">
        <f t="shared" si="191"/>
        <v>0</v>
      </c>
      <c r="KG107" s="6">
        <f t="shared" si="191"/>
        <v>0</v>
      </c>
      <c r="KH107" s="6">
        <f t="shared" si="191"/>
        <v>0</v>
      </c>
      <c r="KI107" s="6">
        <f t="shared" si="191"/>
        <v>0</v>
      </c>
      <c r="KJ107" s="6">
        <f t="shared" si="191"/>
        <v>0</v>
      </c>
      <c r="KK107" s="6">
        <f t="shared" si="191"/>
        <v>0</v>
      </c>
      <c r="KL107" s="6">
        <f t="shared" si="191"/>
        <v>0</v>
      </c>
      <c r="KM107" s="6">
        <f t="shared" si="191"/>
        <v>0</v>
      </c>
      <c r="KN107" s="6">
        <f t="shared" si="191"/>
        <v>0</v>
      </c>
      <c r="KO107" s="6">
        <f t="shared" si="191"/>
        <v>0</v>
      </c>
      <c r="KP107" s="6">
        <f t="shared" si="191"/>
        <v>0</v>
      </c>
      <c r="KQ107" s="143">
        <f t="shared" si="191"/>
        <v>0</v>
      </c>
      <c r="KR107" s="6">
        <f t="shared" si="191"/>
        <v>0</v>
      </c>
      <c r="KS107" s="6">
        <f t="shared" si="191"/>
        <v>0</v>
      </c>
      <c r="KT107" s="6">
        <f t="shared" si="191"/>
        <v>0</v>
      </c>
      <c r="KU107" s="6">
        <f t="shared" si="191"/>
        <v>0</v>
      </c>
      <c r="KV107" s="6">
        <f t="shared" si="191"/>
        <v>0</v>
      </c>
      <c r="KW107" s="6">
        <f t="shared" si="191"/>
        <v>0</v>
      </c>
      <c r="KX107" s="6">
        <f t="shared" si="191"/>
        <v>0</v>
      </c>
      <c r="KY107" s="6">
        <f t="shared" si="191"/>
        <v>0</v>
      </c>
      <c r="KZ107" s="6">
        <f t="shared" si="191"/>
        <v>0</v>
      </c>
      <c r="LA107" s="6">
        <f t="shared" si="191"/>
        <v>0</v>
      </c>
      <c r="LB107" s="6">
        <f t="shared" si="191"/>
        <v>0</v>
      </c>
      <c r="LC107" s="6">
        <f t="shared" si="191"/>
        <v>0</v>
      </c>
      <c r="LD107" s="6">
        <f t="shared" si="191"/>
        <v>0</v>
      </c>
      <c r="LE107" s="6">
        <f t="shared" si="191"/>
        <v>0</v>
      </c>
      <c r="LF107" s="6">
        <f t="shared" si="191"/>
        <v>0</v>
      </c>
      <c r="LG107" s="6">
        <f t="shared" si="191"/>
        <v>0</v>
      </c>
      <c r="LH107" s="6">
        <f t="shared" si="191"/>
        <v>0</v>
      </c>
      <c r="LI107" s="6">
        <f t="shared" si="191"/>
        <v>0</v>
      </c>
      <c r="LJ107" s="6">
        <f t="shared" si="191"/>
        <v>0</v>
      </c>
      <c r="LK107" s="143">
        <f t="shared" si="191"/>
        <v>25</v>
      </c>
      <c r="LL107" s="143">
        <f t="shared" si="191"/>
        <v>0</v>
      </c>
      <c r="LM107" s="143">
        <f t="shared" si="191"/>
        <v>24.02</v>
      </c>
      <c r="LN107" s="143">
        <f t="shared" si="191"/>
        <v>0</v>
      </c>
      <c r="LO107" s="143">
        <f t="shared" si="191"/>
        <v>6.5750000000000002</v>
      </c>
      <c r="LP107" s="6">
        <f t="shared" si="191"/>
        <v>0</v>
      </c>
      <c r="LQ107" s="143">
        <f t="shared" si="191"/>
        <v>0</v>
      </c>
      <c r="LR107" s="143">
        <f t="shared" si="191"/>
        <v>0</v>
      </c>
      <c r="LS107" s="6">
        <f t="shared" si="191"/>
        <v>0</v>
      </c>
      <c r="LT107" s="6">
        <f t="shared" si="191"/>
        <v>0</v>
      </c>
      <c r="LU107" s="6">
        <f t="shared" ref="LU107:ON107" si="192">MAX(LU11:LU106)</f>
        <v>54.795000000000002</v>
      </c>
      <c r="LV107" s="6">
        <f t="shared" si="192"/>
        <v>0</v>
      </c>
      <c r="LW107" s="6">
        <f t="shared" si="192"/>
        <v>0</v>
      </c>
      <c r="LX107" s="6">
        <f t="shared" si="192"/>
        <v>0</v>
      </c>
      <c r="LY107" s="6">
        <f t="shared" si="192"/>
        <v>0</v>
      </c>
      <c r="LZ107" s="6">
        <f t="shared" si="192"/>
        <v>0</v>
      </c>
      <c r="MA107" s="6">
        <f t="shared" si="192"/>
        <v>0</v>
      </c>
      <c r="MB107" s="6">
        <f t="shared" si="192"/>
        <v>0</v>
      </c>
      <c r="MC107" s="143">
        <f t="shared" si="192"/>
        <v>0</v>
      </c>
      <c r="MD107" s="6">
        <f t="shared" si="192"/>
        <v>0</v>
      </c>
      <c r="ME107" s="143">
        <f t="shared" si="192"/>
        <v>0</v>
      </c>
      <c r="MF107" s="143">
        <f t="shared" si="192"/>
        <v>0</v>
      </c>
      <c r="MG107" s="143">
        <f t="shared" si="192"/>
        <v>0</v>
      </c>
      <c r="MH107" s="6">
        <f t="shared" si="192"/>
        <v>0</v>
      </c>
      <c r="MI107" s="6">
        <f t="shared" si="192"/>
        <v>0</v>
      </c>
      <c r="MJ107" s="6">
        <f t="shared" si="192"/>
        <v>0</v>
      </c>
      <c r="MK107" s="6">
        <f t="shared" si="192"/>
        <v>0</v>
      </c>
      <c r="ML107" s="6">
        <f t="shared" si="192"/>
        <v>0</v>
      </c>
      <c r="MM107" s="143">
        <f t="shared" si="192"/>
        <v>21.908440879999983</v>
      </c>
      <c r="MN107" s="143">
        <f t="shared" si="192"/>
        <v>0</v>
      </c>
      <c r="MO107" s="143">
        <f t="shared" si="192"/>
        <v>14.605627253333322</v>
      </c>
      <c r="MP107" s="143">
        <f t="shared" si="192"/>
        <v>0</v>
      </c>
      <c r="MQ107" s="143">
        <f t="shared" si="192"/>
        <v>36.514068133333303</v>
      </c>
      <c r="MR107" s="143">
        <f t="shared" si="192"/>
        <v>0</v>
      </c>
      <c r="MS107" s="143">
        <f t="shared" si="192"/>
        <v>13.6</v>
      </c>
      <c r="MT107" s="143">
        <f t="shared" si="192"/>
        <v>4.7</v>
      </c>
      <c r="MU107" s="6">
        <f t="shared" si="192"/>
        <v>13.6</v>
      </c>
      <c r="MV107" s="6">
        <f t="shared" si="192"/>
        <v>4.7</v>
      </c>
      <c r="MW107" s="6">
        <f t="shared" si="192"/>
        <v>0</v>
      </c>
      <c r="MX107" s="6">
        <f t="shared" si="192"/>
        <v>0</v>
      </c>
      <c r="MY107" s="6">
        <f t="shared" si="192"/>
        <v>0</v>
      </c>
      <c r="MZ107" s="6">
        <f t="shared" si="192"/>
        <v>0</v>
      </c>
      <c r="NA107" s="143">
        <f t="shared" si="192"/>
        <v>0</v>
      </c>
      <c r="NB107" s="143">
        <f t="shared" si="192"/>
        <v>0</v>
      </c>
      <c r="NC107" s="6">
        <f t="shared" si="192"/>
        <v>0</v>
      </c>
      <c r="ND107" s="6">
        <f t="shared" si="192"/>
        <v>0</v>
      </c>
      <c r="NE107" s="6">
        <f t="shared" si="192"/>
        <v>0</v>
      </c>
      <c r="NF107" s="6">
        <f t="shared" si="192"/>
        <v>0</v>
      </c>
      <c r="NG107" s="6">
        <f t="shared" si="192"/>
        <v>0</v>
      </c>
      <c r="NH107" s="6">
        <f t="shared" si="192"/>
        <v>0</v>
      </c>
      <c r="NI107" s="6">
        <f t="shared" si="192"/>
        <v>0</v>
      </c>
      <c r="NJ107" s="6">
        <f t="shared" si="192"/>
        <v>0</v>
      </c>
      <c r="NK107" s="6">
        <f t="shared" si="192"/>
        <v>0</v>
      </c>
      <c r="NL107" s="6">
        <f t="shared" si="192"/>
        <v>0</v>
      </c>
      <c r="NM107" s="6">
        <f t="shared" si="192"/>
        <v>0</v>
      </c>
      <c r="NN107" s="6">
        <f t="shared" si="192"/>
        <v>0</v>
      </c>
      <c r="NO107" s="6">
        <f t="shared" si="192"/>
        <v>0</v>
      </c>
      <c r="NP107" s="6">
        <f t="shared" si="192"/>
        <v>0</v>
      </c>
      <c r="NQ107" s="331">
        <f t="shared" ref="NQ107:NR107" si="193">MAX(NQ11:NQ106)</f>
        <v>10.66</v>
      </c>
      <c r="NR107" s="143">
        <f t="shared" si="193"/>
        <v>0</v>
      </c>
      <c r="NS107" s="143">
        <f t="shared" ref="NS107:OB107" si="194">MAX(NS11:NS106)</f>
        <v>1</v>
      </c>
      <c r="NT107" s="143">
        <f t="shared" si="194"/>
        <v>0</v>
      </c>
      <c r="NU107" s="143">
        <f t="shared" si="194"/>
        <v>1</v>
      </c>
      <c r="NV107" s="143">
        <f t="shared" si="194"/>
        <v>0</v>
      </c>
      <c r="NW107" s="143">
        <f t="shared" si="194"/>
        <v>6.3</v>
      </c>
      <c r="NX107" s="143">
        <f t="shared" si="194"/>
        <v>0</v>
      </c>
      <c r="NY107" s="143">
        <f t="shared" si="194"/>
        <v>3.66</v>
      </c>
      <c r="NZ107" s="143">
        <f t="shared" si="194"/>
        <v>0</v>
      </c>
      <c r="OA107" s="143">
        <f t="shared" si="194"/>
        <v>0</v>
      </c>
      <c r="OB107" s="143">
        <f t="shared" si="194"/>
        <v>0</v>
      </c>
      <c r="OC107" s="6">
        <f t="shared" si="192"/>
        <v>22.62</v>
      </c>
      <c r="OD107" s="6">
        <f t="shared" si="192"/>
        <v>0</v>
      </c>
      <c r="OE107" s="143">
        <f t="shared" si="192"/>
        <v>11.3</v>
      </c>
      <c r="OF107" s="143">
        <f t="shared" si="192"/>
        <v>0</v>
      </c>
      <c r="OG107" s="143">
        <f t="shared" si="192"/>
        <v>2.46</v>
      </c>
      <c r="OH107" s="143">
        <f t="shared" si="192"/>
        <v>0</v>
      </c>
      <c r="OI107" s="143">
        <f t="shared" si="192"/>
        <v>2.5</v>
      </c>
      <c r="OJ107" s="143">
        <f t="shared" si="192"/>
        <v>0</v>
      </c>
      <c r="OK107" s="143">
        <f t="shared" ref="OK107:OL107" si="195">MAX(OK11:OK106)</f>
        <v>1</v>
      </c>
      <c r="OL107" s="143">
        <f t="shared" si="195"/>
        <v>0</v>
      </c>
      <c r="OM107" s="6">
        <f t="shared" si="192"/>
        <v>17.260000000000002</v>
      </c>
      <c r="ON107" s="6">
        <f t="shared" si="192"/>
        <v>0</v>
      </c>
      <c r="OO107" s="143">
        <f t="shared" ref="OO107:OZ107" si="196">MAX(OO11:OO106)</f>
        <v>9.74</v>
      </c>
      <c r="OP107" s="143">
        <f t="shared" si="196"/>
        <v>0</v>
      </c>
      <c r="OQ107" s="143">
        <f t="shared" si="196"/>
        <v>2.75</v>
      </c>
      <c r="OR107" s="143">
        <f t="shared" si="196"/>
        <v>0</v>
      </c>
      <c r="OS107" s="143">
        <f t="shared" si="196"/>
        <v>3</v>
      </c>
      <c r="OT107" s="6">
        <f t="shared" si="196"/>
        <v>0</v>
      </c>
      <c r="OU107" s="6">
        <f t="shared" si="196"/>
        <v>15.49</v>
      </c>
      <c r="OV107" s="6">
        <f t="shared" si="196"/>
        <v>0</v>
      </c>
      <c r="OW107" s="6">
        <f t="shared" si="196"/>
        <v>0</v>
      </c>
      <c r="OX107" s="6">
        <f t="shared" si="196"/>
        <v>0</v>
      </c>
      <c r="OY107" s="6">
        <f t="shared" si="196"/>
        <v>0</v>
      </c>
      <c r="OZ107" s="6">
        <f t="shared" si="196"/>
        <v>0</v>
      </c>
    </row>
    <row r="108" spans="1:416" ht="12.75" customHeight="1">
      <c r="A108" s="84" t="s">
        <v>130</v>
      </c>
      <c r="B108" s="46"/>
      <c r="C108" s="6">
        <f t="shared" ref="C108:BR108" si="197">MIN(C11:C106)</f>
        <v>0</v>
      </c>
      <c r="D108" s="6">
        <f t="shared" si="197"/>
        <v>0</v>
      </c>
      <c r="E108" s="6">
        <f t="shared" si="197"/>
        <v>0</v>
      </c>
      <c r="F108" s="6">
        <f t="shared" si="197"/>
        <v>0</v>
      </c>
      <c r="G108" s="6">
        <f t="shared" si="197"/>
        <v>0</v>
      </c>
      <c r="H108" s="6">
        <f t="shared" si="197"/>
        <v>0</v>
      </c>
      <c r="I108" s="6">
        <f t="shared" si="197"/>
        <v>0</v>
      </c>
      <c r="J108" s="6">
        <f t="shared" si="197"/>
        <v>0</v>
      </c>
      <c r="K108" s="6">
        <f t="shared" si="197"/>
        <v>0</v>
      </c>
      <c r="L108" s="6">
        <f t="shared" si="197"/>
        <v>0</v>
      </c>
      <c r="M108" s="6">
        <f t="shared" si="197"/>
        <v>0</v>
      </c>
      <c r="N108" s="6">
        <f t="shared" si="197"/>
        <v>0</v>
      </c>
      <c r="O108" s="6">
        <f t="shared" si="197"/>
        <v>0</v>
      </c>
      <c r="P108" s="6">
        <f t="shared" si="197"/>
        <v>0</v>
      </c>
      <c r="Q108" s="6">
        <f t="shared" si="197"/>
        <v>0</v>
      </c>
      <c r="R108" s="6">
        <f t="shared" si="197"/>
        <v>0</v>
      </c>
      <c r="S108" s="6">
        <f t="shared" si="197"/>
        <v>0</v>
      </c>
      <c r="T108" s="6">
        <f t="shared" si="197"/>
        <v>0</v>
      </c>
      <c r="U108" s="6">
        <f t="shared" si="197"/>
        <v>0</v>
      </c>
      <c r="V108" s="6">
        <f t="shared" si="197"/>
        <v>0</v>
      </c>
      <c r="W108" s="6">
        <f t="shared" si="197"/>
        <v>0</v>
      </c>
      <c r="X108" s="6">
        <f t="shared" si="197"/>
        <v>0</v>
      </c>
      <c r="Y108" s="143">
        <f t="shared" si="197"/>
        <v>0</v>
      </c>
      <c r="Z108" s="143">
        <f t="shared" si="197"/>
        <v>0</v>
      </c>
      <c r="AA108" s="6">
        <f t="shared" si="197"/>
        <v>0</v>
      </c>
      <c r="AB108" s="6">
        <f t="shared" si="197"/>
        <v>0</v>
      </c>
      <c r="AC108" s="6">
        <f t="shared" si="197"/>
        <v>0</v>
      </c>
      <c r="AD108" s="6">
        <f t="shared" si="197"/>
        <v>0</v>
      </c>
      <c r="AE108" s="143">
        <f t="shared" si="197"/>
        <v>0</v>
      </c>
      <c r="AF108" s="143">
        <f t="shared" si="197"/>
        <v>0</v>
      </c>
      <c r="AG108" s="6">
        <f t="shared" si="197"/>
        <v>0</v>
      </c>
      <c r="AH108" s="6">
        <f t="shared" si="197"/>
        <v>0</v>
      </c>
      <c r="AI108" s="6">
        <f t="shared" si="197"/>
        <v>0</v>
      </c>
      <c r="AJ108" s="6">
        <f t="shared" si="197"/>
        <v>0</v>
      </c>
      <c r="AK108" s="143">
        <f t="shared" si="197"/>
        <v>105</v>
      </c>
      <c r="AL108" s="143">
        <f t="shared" si="197"/>
        <v>31.5</v>
      </c>
      <c r="AM108" s="6">
        <f t="shared" si="197"/>
        <v>0</v>
      </c>
      <c r="AN108" s="6">
        <f t="shared" si="197"/>
        <v>0</v>
      </c>
      <c r="AO108" s="6">
        <f t="shared" si="197"/>
        <v>0</v>
      </c>
      <c r="AP108" s="6">
        <f t="shared" si="197"/>
        <v>0</v>
      </c>
      <c r="AQ108" s="6">
        <f t="shared" si="197"/>
        <v>0</v>
      </c>
      <c r="AR108" s="6">
        <f t="shared" si="197"/>
        <v>0</v>
      </c>
      <c r="AS108" s="6">
        <f t="shared" si="197"/>
        <v>0</v>
      </c>
      <c r="AT108" s="6">
        <f t="shared" si="197"/>
        <v>0</v>
      </c>
      <c r="AU108" s="6">
        <f t="shared" si="197"/>
        <v>105</v>
      </c>
      <c r="AV108" s="6">
        <f t="shared" si="197"/>
        <v>31.5</v>
      </c>
      <c r="AW108" s="6">
        <f t="shared" si="197"/>
        <v>0</v>
      </c>
      <c r="AX108" s="6">
        <f t="shared" si="197"/>
        <v>0</v>
      </c>
      <c r="AY108" s="6">
        <f t="shared" si="197"/>
        <v>0</v>
      </c>
      <c r="AZ108" s="6">
        <f t="shared" si="197"/>
        <v>0</v>
      </c>
      <c r="BA108" s="6">
        <f t="shared" si="197"/>
        <v>0</v>
      </c>
      <c r="BB108" s="6">
        <f t="shared" si="197"/>
        <v>0</v>
      </c>
      <c r="BC108" s="6">
        <f t="shared" si="197"/>
        <v>0</v>
      </c>
      <c r="BD108" s="6">
        <f t="shared" si="197"/>
        <v>0</v>
      </c>
      <c r="BE108" s="143">
        <f t="shared" si="197"/>
        <v>0</v>
      </c>
      <c r="BF108" s="143">
        <f t="shared" si="197"/>
        <v>0</v>
      </c>
      <c r="BG108" s="143">
        <f t="shared" si="197"/>
        <v>0</v>
      </c>
      <c r="BH108" s="143">
        <f t="shared" si="197"/>
        <v>0</v>
      </c>
      <c r="BI108" s="143">
        <f t="shared" si="197"/>
        <v>0</v>
      </c>
      <c r="BJ108" s="143">
        <f t="shared" si="197"/>
        <v>0</v>
      </c>
      <c r="BK108" s="143">
        <f t="shared" si="197"/>
        <v>0</v>
      </c>
      <c r="BL108" s="143">
        <f t="shared" si="197"/>
        <v>0</v>
      </c>
      <c r="BM108" s="143">
        <f t="shared" si="197"/>
        <v>0</v>
      </c>
      <c r="BN108" s="143">
        <f t="shared" ref="BN108:BQ108" si="198">MIN(BN11:BN106)</f>
        <v>0</v>
      </c>
      <c r="BO108" s="143">
        <f t="shared" si="198"/>
        <v>0</v>
      </c>
      <c r="BP108" s="143">
        <f t="shared" si="198"/>
        <v>0</v>
      </c>
      <c r="BQ108" s="143">
        <f t="shared" si="198"/>
        <v>0</v>
      </c>
      <c r="BR108" s="143">
        <f t="shared" si="197"/>
        <v>0</v>
      </c>
      <c r="BS108" s="6">
        <f t="shared" ref="BS108:ED108" si="199">MIN(BS11:BS106)</f>
        <v>0</v>
      </c>
      <c r="BT108" s="6">
        <f t="shared" si="199"/>
        <v>0</v>
      </c>
      <c r="BU108" s="6">
        <f t="shared" si="199"/>
        <v>0</v>
      </c>
      <c r="BV108" s="6">
        <f t="shared" si="199"/>
        <v>0</v>
      </c>
      <c r="BW108" s="6">
        <f t="shared" si="199"/>
        <v>0</v>
      </c>
      <c r="BX108" s="6">
        <f t="shared" si="199"/>
        <v>0</v>
      </c>
      <c r="BY108" s="6">
        <f t="shared" si="199"/>
        <v>0</v>
      </c>
      <c r="BZ108" s="6">
        <f t="shared" si="199"/>
        <v>0</v>
      </c>
      <c r="CA108" s="6">
        <f t="shared" si="199"/>
        <v>0</v>
      </c>
      <c r="CB108" s="6">
        <f t="shared" si="199"/>
        <v>0</v>
      </c>
      <c r="CC108" s="6">
        <f t="shared" si="199"/>
        <v>0</v>
      </c>
      <c r="CD108" s="6">
        <f t="shared" si="199"/>
        <v>0</v>
      </c>
      <c r="CE108" s="6">
        <f t="shared" si="199"/>
        <v>0</v>
      </c>
      <c r="CF108" s="6">
        <f t="shared" si="199"/>
        <v>0</v>
      </c>
      <c r="CG108" s="143">
        <f t="shared" si="199"/>
        <v>6.18</v>
      </c>
      <c r="CH108" s="143">
        <f t="shared" si="199"/>
        <v>2</v>
      </c>
      <c r="CI108" s="143">
        <f t="shared" si="199"/>
        <v>20.6</v>
      </c>
      <c r="CJ108" s="143">
        <f t="shared" si="199"/>
        <v>6</v>
      </c>
      <c r="CK108" s="143">
        <f t="shared" si="199"/>
        <v>4</v>
      </c>
      <c r="CL108" s="143">
        <f t="shared" si="199"/>
        <v>1.5</v>
      </c>
      <c r="CM108" s="143">
        <f t="shared" si="199"/>
        <v>14.42</v>
      </c>
      <c r="CN108" s="143">
        <f t="shared" si="199"/>
        <v>4.5</v>
      </c>
      <c r="CO108" s="6">
        <f t="shared" si="199"/>
        <v>45.2</v>
      </c>
      <c r="CP108" s="6">
        <f t="shared" si="199"/>
        <v>14</v>
      </c>
      <c r="CQ108" s="143">
        <f t="shared" si="199"/>
        <v>0</v>
      </c>
      <c r="CR108" s="143">
        <f t="shared" si="199"/>
        <v>0</v>
      </c>
      <c r="CS108" s="143">
        <f t="shared" si="199"/>
        <v>0</v>
      </c>
      <c r="CT108" s="143">
        <f t="shared" si="199"/>
        <v>0</v>
      </c>
      <c r="CU108" s="143">
        <f t="shared" si="199"/>
        <v>0</v>
      </c>
      <c r="CV108" s="143">
        <f t="shared" si="199"/>
        <v>0</v>
      </c>
      <c r="CW108" s="143">
        <f t="shared" si="199"/>
        <v>0</v>
      </c>
      <c r="CX108" s="143">
        <f t="shared" si="199"/>
        <v>0</v>
      </c>
      <c r="CY108" s="6">
        <f t="shared" si="199"/>
        <v>0</v>
      </c>
      <c r="CZ108" s="6">
        <f t="shared" si="199"/>
        <v>0</v>
      </c>
      <c r="DA108" s="6">
        <f t="shared" si="199"/>
        <v>0</v>
      </c>
      <c r="DB108" s="6">
        <f t="shared" si="199"/>
        <v>0</v>
      </c>
      <c r="DC108" s="6">
        <f t="shared" si="199"/>
        <v>0</v>
      </c>
      <c r="DD108" s="6">
        <f t="shared" si="199"/>
        <v>0</v>
      </c>
      <c r="DE108" s="6">
        <f t="shared" si="199"/>
        <v>0</v>
      </c>
      <c r="DF108" s="6">
        <f t="shared" si="199"/>
        <v>0</v>
      </c>
      <c r="DG108" s="6">
        <f t="shared" si="199"/>
        <v>0</v>
      </c>
      <c r="DH108" s="6">
        <f t="shared" si="199"/>
        <v>0</v>
      </c>
      <c r="DI108" s="6">
        <f t="shared" si="199"/>
        <v>0</v>
      </c>
      <c r="DJ108" s="6">
        <f t="shared" si="199"/>
        <v>0</v>
      </c>
      <c r="DK108" s="143">
        <f t="shared" si="199"/>
        <v>41.1</v>
      </c>
      <c r="DL108" s="143">
        <f t="shared" si="199"/>
        <v>13.7</v>
      </c>
      <c r="DM108" s="143">
        <f t="shared" si="199"/>
        <v>0</v>
      </c>
      <c r="DN108" s="143">
        <f t="shared" si="199"/>
        <v>0</v>
      </c>
      <c r="DO108" s="143">
        <f t="shared" si="199"/>
        <v>39.869999999999997</v>
      </c>
      <c r="DP108" s="143">
        <f t="shared" si="199"/>
        <v>13.29</v>
      </c>
      <c r="DQ108" s="143">
        <f t="shared" si="199"/>
        <v>0</v>
      </c>
      <c r="DR108" s="143">
        <f t="shared" si="199"/>
        <v>0</v>
      </c>
      <c r="DS108" s="6">
        <f t="shared" si="199"/>
        <v>0</v>
      </c>
      <c r="DT108" s="6">
        <f t="shared" si="199"/>
        <v>0</v>
      </c>
      <c r="DU108" s="6">
        <f t="shared" si="199"/>
        <v>0</v>
      </c>
      <c r="DV108" s="6">
        <f t="shared" si="199"/>
        <v>0</v>
      </c>
      <c r="DW108" s="6">
        <f t="shared" si="199"/>
        <v>0</v>
      </c>
      <c r="DX108" s="6">
        <f t="shared" si="199"/>
        <v>0</v>
      </c>
      <c r="DY108" s="6">
        <f t="shared" si="199"/>
        <v>0</v>
      </c>
      <c r="DZ108" s="6">
        <f t="shared" si="199"/>
        <v>0</v>
      </c>
      <c r="EA108" s="6">
        <f t="shared" si="199"/>
        <v>0</v>
      </c>
      <c r="EB108" s="6">
        <f t="shared" si="199"/>
        <v>0</v>
      </c>
      <c r="EC108" s="6">
        <f t="shared" si="199"/>
        <v>0</v>
      </c>
      <c r="ED108" s="6">
        <f t="shared" si="199"/>
        <v>0</v>
      </c>
      <c r="EE108" s="6">
        <f t="shared" ref="EE108:GT108" si="200">MIN(EE11:EE106)</f>
        <v>0</v>
      </c>
      <c r="EF108" s="6">
        <f t="shared" si="200"/>
        <v>0</v>
      </c>
      <c r="EG108" s="143">
        <f t="shared" si="200"/>
        <v>44.34</v>
      </c>
      <c r="EH108" s="143">
        <f t="shared" si="200"/>
        <v>11.085000000000001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1">MIN(EM11:EM106)</f>
        <v>103.09</v>
      </c>
      <c r="EN108" s="143">
        <f t="shared" si="201"/>
        <v>25.772500000000001</v>
      </c>
      <c r="EO108" s="6">
        <f t="shared" si="201"/>
        <v>51.55</v>
      </c>
      <c r="EP108" s="6">
        <f t="shared" si="201"/>
        <v>12.887499999999999</v>
      </c>
      <c r="EQ108" s="6">
        <f t="shared" si="200"/>
        <v>430.94</v>
      </c>
      <c r="ER108" s="6">
        <f t="shared" si="200"/>
        <v>69.075000000000003</v>
      </c>
      <c r="ES108" s="6">
        <f t="shared" si="200"/>
        <v>0</v>
      </c>
      <c r="ET108" s="6">
        <f t="shared" si="200"/>
        <v>0</v>
      </c>
      <c r="EU108" s="6">
        <f t="shared" si="200"/>
        <v>0</v>
      </c>
      <c r="EV108" s="6">
        <f t="shared" si="200"/>
        <v>0</v>
      </c>
      <c r="EW108" s="6">
        <f t="shared" si="200"/>
        <v>0</v>
      </c>
      <c r="EX108" s="6">
        <f t="shared" si="200"/>
        <v>0</v>
      </c>
      <c r="EY108" s="6">
        <f t="shared" si="200"/>
        <v>0</v>
      </c>
      <c r="EZ108" s="6">
        <f t="shared" si="200"/>
        <v>0</v>
      </c>
      <c r="FA108" s="6">
        <f t="shared" si="200"/>
        <v>23</v>
      </c>
      <c r="FB108" s="6">
        <f t="shared" si="200"/>
        <v>0</v>
      </c>
      <c r="FC108" s="6">
        <f t="shared" si="200"/>
        <v>0</v>
      </c>
      <c r="FD108" s="6">
        <f t="shared" si="200"/>
        <v>0</v>
      </c>
      <c r="FE108" s="6">
        <f t="shared" si="200"/>
        <v>0</v>
      </c>
      <c r="FF108" s="6">
        <f t="shared" si="200"/>
        <v>0</v>
      </c>
      <c r="FG108" s="6">
        <f t="shared" si="200"/>
        <v>0</v>
      </c>
      <c r="FH108" s="6">
        <f t="shared" si="200"/>
        <v>0</v>
      </c>
      <c r="FI108" s="6">
        <f t="shared" si="200"/>
        <v>0</v>
      </c>
      <c r="FJ108" s="6">
        <f t="shared" si="200"/>
        <v>0</v>
      </c>
      <c r="FK108" s="6">
        <f t="shared" si="200"/>
        <v>0</v>
      </c>
      <c r="FL108" s="6">
        <f t="shared" si="200"/>
        <v>0</v>
      </c>
      <c r="FM108" s="6">
        <f t="shared" si="200"/>
        <v>0</v>
      </c>
      <c r="FN108" s="6">
        <f t="shared" si="200"/>
        <v>0</v>
      </c>
      <c r="FO108" s="6">
        <f t="shared" si="200"/>
        <v>0</v>
      </c>
      <c r="FP108" s="6">
        <f t="shared" si="200"/>
        <v>0</v>
      </c>
      <c r="FQ108" s="6">
        <f t="shared" si="200"/>
        <v>0</v>
      </c>
      <c r="FR108" s="6">
        <f t="shared" si="200"/>
        <v>0</v>
      </c>
      <c r="FS108" s="6">
        <f t="shared" si="200"/>
        <v>0</v>
      </c>
      <c r="FT108" s="6">
        <f t="shared" si="200"/>
        <v>0</v>
      </c>
      <c r="FU108" s="6">
        <f t="shared" si="200"/>
        <v>0</v>
      </c>
      <c r="FV108" s="6">
        <f t="shared" si="200"/>
        <v>0</v>
      </c>
      <c r="FW108" s="6">
        <f t="shared" si="200"/>
        <v>0</v>
      </c>
      <c r="FX108" s="6">
        <f t="shared" si="200"/>
        <v>0</v>
      </c>
      <c r="FY108" s="6">
        <f t="shared" si="200"/>
        <v>0</v>
      </c>
      <c r="FZ108" s="6">
        <f t="shared" si="200"/>
        <v>0</v>
      </c>
      <c r="GA108" s="6">
        <f t="shared" si="200"/>
        <v>0</v>
      </c>
      <c r="GB108" s="6">
        <f t="shared" si="200"/>
        <v>0</v>
      </c>
      <c r="GC108" s="6">
        <f t="shared" si="200"/>
        <v>0</v>
      </c>
      <c r="GD108" s="6">
        <f t="shared" si="200"/>
        <v>0</v>
      </c>
      <c r="GE108" s="6">
        <f t="shared" si="200"/>
        <v>0</v>
      </c>
      <c r="GF108" s="6">
        <f t="shared" si="200"/>
        <v>0</v>
      </c>
      <c r="GG108" s="6">
        <f t="shared" si="200"/>
        <v>0</v>
      </c>
      <c r="GH108" s="6">
        <f t="shared" si="200"/>
        <v>0</v>
      </c>
      <c r="GI108" s="61">
        <f t="shared" si="200"/>
        <v>0</v>
      </c>
      <c r="GJ108" s="61">
        <f t="shared" si="200"/>
        <v>0</v>
      </c>
      <c r="GK108" s="61">
        <f t="shared" si="200"/>
        <v>0</v>
      </c>
      <c r="GL108" s="61">
        <f t="shared" si="200"/>
        <v>0</v>
      </c>
      <c r="GM108" s="61">
        <f t="shared" si="200"/>
        <v>0</v>
      </c>
      <c r="GN108" s="61">
        <f t="shared" si="200"/>
        <v>0</v>
      </c>
      <c r="GO108" s="61">
        <f t="shared" si="200"/>
        <v>0</v>
      </c>
      <c r="GP108" s="61">
        <f t="shared" si="200"/>
        <v>0</v>
      </c>
      <c r="GQ108" s="61">
        <f t="shared" si="200"/>
        <v>0</v>
      </c>
      <c r="GR108" s="61">
        <f t="shared" si="200"/>
        <v>0</v>
      </c>
      <c r="GS108" s="61">
        <f t="shared" si="200"/>
        <v>0</v>
      </c>
      <c r="GT108" s="61">
        <f t="shared" si="200"/>
        <v>0</v>
      </c>
      <c r="GU108" s="61">
        <f t="shared" ref="GU108:JH108" si="202">MIN(GU11:GU106)</f>
        <v>0</v>
      </c>
      <c r="GV108" s="61">
        <f t="shared" si="202"/>
        <v>0</v>
      </c>
      <c r="GW108" s="61">
        <f t="shared" si="202"/>
        <v>0</v>
      </c>
      <c r="GX108" s="61">
        <f t="shared" si="202"/>
        <v>0</v>
      </c>
      <c r="GY108" s="61">
        <f t="shared" si="202"/>
        <v>0</v>
      </c>
      <c r="GZ108" s="61">
        <f t="shared" si="202"/>
        <v>0</v>
      </c>
      <c r="HA108" s="61">
        <f t="shared" si="202"/>
        <v>0</v>
      </c>
      <c r="HB108" s="61">
        <f t="shared" si="202"/>
        <v>0</v>
      </c>
      <c r="HC108" s="6">
        <f t="shared" si="202"/>
        <v>0</v>
      </c>
      <c r="HD108" s="6">
        <f t="shared" si="202"/>
        <v>0</v>
      </c>
      <c r="HE108" s="6">
        <f t="shared" si="202"/>
        <v>0</v>
      </c>
      <c r="HF108" s="6">
        <f t="shared" si="202"/>
        <v>0</v>
      </c>
      <c r="HG108" s="6">
        <f t="shared" si="202"/>
        <v>0</v>
      </c>
      <c r="HH108" s="6">
        <f t="shared" si="202"/>
        <v>0</v>
      </c>
      <c r="HI108" s="6">
        <f t="shared" si="202"/>
        <v>0</v>
      </c>
      <c r="HJ108" s="6">
        <f t="shared" si="202"/>
        <v>0</v>
      </c>
      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
        <f t="shared" si="202"/>
        <v>0</v>
      </c>
      <c r="HO108" s="6">
        <f t="shared" si="202"/>
        <v>0</v>
      </c>
      <c r="HP108" s="6">
        <f t="shared" si="202"/>
        <v>0</v>
      </c>
      <c r="HQ108" s="143">
        <f t="shared" si="202"/>
        <v>400</v>
      </c>
      <c r="HR108" s="143">
        <f t="shared" si="202"/>
        <v>0</v>
      </c>
      <c r="HS108" s="143">
        <f t="shared" si="202"/>
        <v>0</v>
      </c>
      <c r="HT108" s="6">
        <f t="shared" si="202"/>
        <v>0</v>
      </c>
      <c r="HU108" s="6">
        <f t="shared" si="202"/>
        <v>400</v>
      </c>
      <c r="HV108" s="6">
        <f t="shared" si="202"/>
        <v>0</v>
      </c>
      <c r="HW108" s="6">
        <f t="shared" si="202"/>
        <v>0</v>
      </c>
      <c r="HX108" s="6">
        <f t="shared" si="202"/>
        <v>0</v>
      </c>
      <c r="HY108" s="6">
        <f t="shared" si="202"/>
        <v>4.7</v>
      </c>
      <c r="HZ108" s="6">
        <f t="shared" si="202"/>
        <v>1.175</v>
      </c>
      <c r="IA108" s="6">
        <f t="shared" si="202"/>
        <v>0</v>
      </c>
      <c r="IB108" s="6">
        <f t="shared" si="202"/>
        <v>0</v>
      </c>
      <c r="IC108" s="143">
        <f t="shared" si="202"/>
        <v>10</v>
      </c>
      <c r="ID108" s="143">
        <f t="shared" si="202"/>
        <v>2.5</v>
      </c>
      <c r="IE108" s="6">
        <f t="shared" si="202"/>
        <v>0</v>
      </c>
      <c r="IF108" s="6">
        <f>MIN(IF11:IF106)</f>
        <v>0</v>
      </c>
      <c r="IG108" s="6">
        <f t="shared" si="202"/>
        <v>14.7</v>
      </c>
      <c r="IH108" s="6">
        <f t="shared" si="202"/>
        <v>3.6749999999999998</v>
      </c>
      <c r="II108" s="6">
        <f t="shared" si="202"/>
        <v>0</v>
      </c>
      <c r="IJ108" s="6">
        <f t="shared" si="202"/>
        <v>0</v>
      </c>
      <c r="IK108" s="6">
        <f t="shared" si="202"/>
        <v>0</v>
      </c>
      <c r="IL108" s="6">
        <f t="shared" si="202"/>
        <v>0</v>
      </c>
      <c r="IM108" s="6">
        <f t="shared" si="202"/>
        <v>0</v>
      </c>
      <c r="IN108" s="6">
        <f t="shared" si="202"/>
        <v>0</v>
      </c>
      <c r="IO108" s="6">
        <f t="shared" si="202"/>
        <v>0</v>
      </c>
      <c r="IP108" s="6">
        <f t="shared" si="202"/>
        <v>0</v>
      </c>
      <c r="IQ108" s="6">
        <f t="shared" si="202"/>
        <v>0</v>
      </c>
      <c r="IR108" s="6">
        <f t="shared" si="202"/>
        <v>0</v>
      </c>
      <c r="IS108" s="6">
        <f t="shared" si="202"/>
        <v>0</v>
      </c>
      <c r="IT108" s="6">
        <f t="shared" si="202"/>
        <v>0</v>
      </c>
      <c r="IU108" s="6">
        <f t="shared" si="202"/>
        <v>0</v>
      </c>
      <c r="IV108" s="6">
        <f t="shared" si="202"/>
        <v>0</v>
      </c>
      <c r="IW108" s="6">
        <f t="shared" si="202"/>
        <v>0</v>
      </c>
      <c r="IX108" s="6">
        <f t="shared" si="202"/>
        <v>0</v>
      </c>
      <c r="IY108" s="143">
        <f t="shared" si="202"/>
        <v>0</v>
      </c>
      <c r="IZ108" s="6">
        <f t="shared" si="202"/>
        <v>0</v>
      </c>
      <c r="JA108" s="143">
        <f t="shared" si="202"/>
        <v>0</v>
      </c>
      <c r="JB108" s="143">
        <f t="shared" si="202"/>
        <v>0</v>
      </c>
      <c r="JC108" s="6">
        <f t="shared" si="202"/>
        <v>0</v>
      </c>
      <c r="JD108" s="6">
        <f t="shared" si="202"/>
        <v>0</v>
      </c>
      <c r="JE108" s="6">
        <f t="shared" ref="JE108:JF108" si="203">MIN(JE11:JE106)</f>
        <v>10.31</v>
      </c>
      <c r="JF108" s="6">
        <f t="shared" si="203"/>
        <v>0</v>
      </c>
      <c r="JG108" s="6">
        <f t="shared" si="202"/>
        <v>10.31</v>
      </c>
      <c r="JH108" s="6">
        <f t="shared" si="202"/>
        <v>0</v>
      </c>
      <c r="JI108" s="323">
        <f t="shared" ref="JI108:LT108" si="204">MIN(JI11:JI106)</f>
        <v>0</v>
      </c>
      <c r="JJ108" s="323">
        <f t="shared" si="204"/>
        <v>0</v>
      </c>
      <c r="JK108" s="143">
        <f t="shared" si="204"/>
        <v>6.4663000000000004</v>
      </c>
      <c r="JL108" s="143">
        <f t="shared" si="204"/>
        <v>1</v>
      </c>
      <c r="JM108" s="143">
        <f t="shared" si="204"/>
        <v>0</v>
      </c>
      <c r="JN108" s="143">
        <f t="shared" si="204"/>
        <v>0</v>
      </c>
      <c r="JO108" s="143">
        <f t="shared" si="204"/>
        <v>0</v>
      </c>
      <c r="JP108" s="143">
        <f t="shared" si="204"/>
        <v>0</v>
      </c>
      <c r="JQ108" s="143">
        <f t="shared" si="204"/>
        <v>47.42</v>
      </c>
      <c r="JR108" s="143">
        <f t="shared" si="204"/>
        <v>10</v>
      </c>
      <c r="JS108" s="143">
        <f t="shared" si="204"/>
        <v>0</v>
      </c>
      <c r="JT108" s="143">
        <f t="shared" si="204"/>
        <v>0</v>
      </c>
      <c r="JU108" s="6">
        <f t="shared" si="204"/>
        <v>0</v>
      </c>
      <c r="JV108" s="6">
        <f t="shared" si="204"/>
        <v>0</v>
      </c>
      <c r="JW108" s="6">
        <f t="shared" si="204"/>
        <v>53.886300000000006</v>
      </c>
      <c r="JX108" s="6">
        <f t="shared" si="204"/>
        <v>11</v>
      </c>
      <c r="JY108" s="6">
        <f t="shared" si="204"/>
        <v>0</v>
      </c>
      <c r="JZ108" s="6">
        <f t="shared" si="204"/>
        <v>0</v>
      </c>
      <c r="KA108" s="6">
        <f t="shared" si="204"/>
        <v>0</v>
      </c>
      <c r="KB108" s="6">
        <f t="shared" si="204"/>
        <v>0</v>
      </c>
      <c r="KC108" s="6">
        <f t="shared" si="204"/>
        <v>0</v>
      </c>
      <c r="KD108" s="6">
        <f t="shared" si="204"/>
        <v>0</v>
      </c>
      <c r="KE108" s="6">
        <f t="shared" si="204"/>
        <v>0</v>
      </c>
      <c r="KF108" s="6">
        <f t="shared" si="204"/>
        <v>0</v>
      </c>
      <c r="KG108" s="6">
        <f t="shared" si="204"/>
        <v>0</v>
      </c>
      <c r="KH108" s="6">
        <f t="shared" si="204"/>
        <v>0</v>
      </c>
      <c r="KI108" s="6">
        <f t="shared" si="204"/>
        <v>0</v>
      </c>
      <c r="KJ108" s="6">
        <f t="shared" si="204"/>
        <v>0</v>
      </c>
      <c r="KK108" s="6">
        <f t="shared" si="204"/>
        <v>0</v>
      </c>
      <c r="KL108" s="6">
        <f t="shared" si="204"/>
        <v>0</v>
      </c>
      <c r="KM108" s="6">
        <f t="shared" si="204"/>
        <v>0</v>
      </c>
      <c r="KN108" s="6">
        <f t="shared" si="204"/>
        <v>0</v>
      </c>
      <c r="KO108" s="6">
        <f t="shared" si="204"/>
        <v>0</v>
      </c>
      <c r="KP108" s="6">
        <f t="shared" si="204"/>
        <v>0</v>
      </c>
      <c r="KQ108" s="143">
        <f t="shared" si="204"/>
        <v>0</v>
      </c>
      <c r="KR108" s="6">
        <f t="shared" si="204"/>
        <v>0</v>
      </c>
      <c r="KS108" s="6">
        <f t="shared" si="204"/>
        <v>0</v>
      </c>
      <c r="KT108" s="6">
        <f t="shared" si="204"/>
        <v>0</v>
      </c>
      <c r="KU108" s="6">
        <f t="shared" si="204"/>
        <v>0</v>
      </c>
      <c r="KV108" s="6">
        <f t="shared" si="204"/>
        <v>0</v>
      </c>
      <c r="KW108" s="6">
        <f t="shared" si="204"/>
        <v>0</v>
      </c>
      <c r="KX108" s="6">
        <f t="shared" si="204"/>
        <v>0</v>
      </c>
      <c r="KY108" s="6">
        <f t="shared" si="204"/>
        <v>0</v>
      </c>
      <c r="KZ108" s="6">
        <f t="shared" si="204"/>
        <v>0</v>
      </c>
      <c r="LA108" s="6">
        <f t="shared" si="204"/>
        <v>0</v>
      </c>
      <c r="LB108" s="6">
        <f t="shared" si="204"/>
        <v>0</v>
      </c>
      <c r="LC108" s="6">
        <f t="shared" si="204"/>
        <v>0</v>
      </c>
      <c r="LD108" s="6">
        <f t="shared" si="204"/>
        <v>0</v>
      </c>
      <c r="LE108" s="6">
        <f t="shared" si="204"/>
        <v>0</v>
      </c>
      <c r="LF108" s="6">
        <f t="shared" si="204"/>
        <v>0</v>
      </c>
      <c r="LG108" s="6">
        <f t="shared" si="204"/>
        <v>0</v>
      </c>
      <c r="LH108" s="6">
        <f t="shared" si="204"/>
        <v>0</v>
      </c>
      <c r="LI108" s="6">
        <f t="shared" si="204"/>
        <v>0</v>
      </c>
      <c r="LJ108" s="6">
        <f t="shared" si="204"/>
        <v>0</v>
      </c>
      <c r="LK108" s="143">
        <f t="shared" si="204"/>
        <v>24.2</v>
      </c>
      <c r="LL108" s="143">
        <f t="shared" si="204"/>
        <v>0</v>
      </c>
      <c r="LM108" s="143">
        <f t="shared" si="204"/>
        <v>3.4</v>
      </c>
      <c r="LN108" s="143">
        <f t="shared" si="204"/>
        <v>0</v>
      </c>
      <c r="LO108" s="143">
        <f t="shared" si="204"/>
        <v>1.3000000000000007</v>
      </c>
      <c r="LP108" s="6">
        <f t="shared" si="204"/>
        <v>0</v>
      </c>
      <c r="LQ108" s="143">
        <f t="shared" si="204"/>
        <v>0</v>
      </c>
      <c r="LR108" s="143">
        <f t="shared" si="204"/>
        <v>0</v>
      </c>
      <c r="LS108" s="6">
        <f t="shared" si="204"/>
        <v>0</v>
      </c>
      <c r="LT108" s="6">
        <f t="shared" si="204"/>
        <v>0</v>
      </c>
      <c r="LU108" s="6">
        <f t="shared" ref="LU108:ON108" si="205">MIN(LU11:LU106)</f>
        <v>29.700000000000003</v>
      </c>
      <c r="LV108" s="6">
        <f t="shared" si="205"/>
        <v>0</v>
      </c>
      <c r="LW108" s="6">
        <f t="shared" si="205"/>
        <v>0</v>
      </c>
      <c r="LX108" s="6">
        <f t="shared" si="205"/>
        <v>0</v>
      </c>
      <c r="LY108" s="6">
        <f t="shared" si="205"/>
        <v>0</v>
      </c>
      <c r="LZ108" s="6">
        <f t="shared" si="205"/>
        <v>0</v>
      </c>
      <c r="MA108" s="6">
        <f t="shared" si="205"/>
        <v>0</v>
      </c>
      <c r="MB108" s="6">
        <f t="shared" si="205"/>
        <v>0</v>
      </c>
      <c r="MC108" s="143">
        <f t="shared" si="205"/>
        <v>0</v>
      </c>
      <c r="MD108" s="6">
        <f t="shared" si="205"/>
        <v>0</v>
      </c>
      <c r="ME108" s="143">
        <f t="shared" si="205"/>
        <v>0</v>
      </c>
      <c r="MF108" s="143">
        <f t="shared" si="205"/>
        <v>0</v>
      </c>
      <c r="MG108" s="143">
        <f t="shared" si="205"/>
        <v>0</v>
      </c>
      <c r="MH108" s="6">
        <f t="shared" si="205"/>
        <v>0</v>
      </c>
      <c r="MI108" s="6">
        <f t="shared" si="205"/>
        <v>0</v>
      </c>
      <c r="MJ108" s="6">
        <f t="shared" si="205"/>
        <v>0</v>
      </c>
      <c r="MK108" s="6">
        <f t="shared" si="205"/>
        <v>0</v>
      </c>
      <c r="ML108" s="6">
        <f t="shared" si="205"/>
        <v>0</v>
      </c>
      <c r="MM108" s="143">
        <f t="shared" si="205"/>
        <v>0</v>
      </c>
      <c r="MN108" s="143">
        <f t="shared" si="205"/>
        <v>0</v>
      </c>
      <c r="MO108" s="143">
        <f t="shared" si="205"/>
        <v>0</v>
      </c>
      <c r="MP108" s="143">
        <f t="shared" si="205"/>
        <v>0</v>
      </c>
      <c r="MQ108" s="143">
        <f t="shared" si="205"/>
        <v>0</v>
      </c>
      <c r="MR108" s="143">
        <f t="shared" si="205"/>
        <v>0</v>
      </c>
      <c r="MS108" s="143">
        <f t="shared" si="205"/>
        <v>13.6</v>
      </c>
      <c r="MT108" s="143">
        <f t="shared" si="205"/>
        <v>4.7</v>
      </c>
      <c r="MU108" s="6">
        <f t="shared" si="205"/>
        <v>13.6</v>
      </c>
      <c r="MV108" s="6">
        <f t="shared" si="205"/>
        <v>4.7</v>
      </c>
      <c r="MW108" s="6">
        <f t="shared" si="205"/>
        <v>0</v>
      </c>
      <c r="MX108" s="6">
        <f t="shared" si="205"/>
        <v>0</v>
      </c>
      <c r="MY108" s="6">
        <f t="shared" si="205"/>
        <v>0</v>
      </c>
      <c r="MZ108" s="6">
        <f t="shared" si="205"/>
        <v>0</v>
      </c>
      <c r="NA108" s="143">
        <f t="shared" si="205"/>
        <v>0</v>
      </c>
      <c r="NB108" s="143">
        <f t="shared" si="205"/>
        <v>0</v>
      </c>
      <c r="NC108" s="6">
        <f t="shared" si="205"/>
        <v>0</v>
      </c>
      <c r="ND108" s="6">
        <f t="shared" si="205"/>
        <v>0</v>
      </c>
      <c r="NE108" s="6">
        <f t="shared" si="205"/>
        <v>0</v>
      </c>
      <c r="NF108" s="6">
        <f t="shared" si="205"/>
        <v>0</v>
      </c>
      <c r="NG108" s="6">
        <f t="shared" si="205"/>
        <v>0</v>
      </c>
      <c r="NH108" s="6">
        <f t="shared" si="205"/>
        <v>0</v>
      </c>
      <c r="NI108" s="6">
        <f t="shared" si="205"/>
        <v>0</v>
      </c>
      <c r="NJ108" s="6">
        <f t="shared" si="205"/>
        <v>0</v>
      </c>
      <c r="NK108" s="6">
        <f t="shared" si="205"/>
        <v>0</v>
      </c>
      <c r="NL108" s="6">
        <f t="shared" si="205"/>
        <v>0</v>
      </c>
      <c r="NM108" s="6">
        <f t="shared" si="205"/>
        <v>0</v>
      </c>
      <c r="NN108" s="6">
        <f t="shared" si="205"/>
        <v>0</v>
      </c>
      <c r="NO108" s="6">
        <f t="shared" si="205"/>
        <v>0</v>
      </c>
      <c r="NP108" s="6">
        <f t="shared" si="205"/>
        <v>0</v>
      </c>
      <c r="NQ108" s="143">
        <f t="shared" ref="NQ108:NR108" si="206">MIN(NQ11:NQ106)</f>
        <v>0</v>
      </c>
      <c r="NR108" s="143">
        <f t="shared" si="206"/>
        <v>0</v>
      </c>
      <c r="NS108" s="143">
        <f t="shared" ref="NS108:OB108" si="207">MIN(NS11:NS106)</f>
        <v>0</v>
      </c>
      <c r="NT108" s="143">
        <f t="shared" si="207"/>
        <v>0</v>
      </c>
      <c r="NU108" s="143">
        <f t="shared" si="207"/>
        <v>0</v>
      </c>
      <c r="NV108" s="143">
        <f t="shared" si="207"/>
        <v>0</v>
      </c>
      <c r="NW108" s="143">
        <f t="shared" si="207"/>
        <v>0</v>
      </c>
      <c r="NX108" s="143">
        <f t="shared" si="207"/>
        <v>0</v>
      </c>
      <c r="NY108" s="143">
        <f t="shared" si="207"/>
        <v>0</v>
      </c>
      <c r="NZ108" s="143">
        <f t="shared" si="207"/>
        <v>0</v>
      </c>
      <c r="OA108" s="143">
        <f t="shared" si="207"/>
        <v>0</v>
      </c>
      <c r="OB108" s="143">
        <f t="shared" si="207"/>
        <v>0</v>
      </c>
      <c r="OC108" s="6">
        <f t="shared" si="205"/>
        <v>0</v>
      </c>
      <c r="OD108" s="6">
        <f t="shared" si="205"/>
        <v>0</v>
      </c>
      <c r="OE108" s="143">
        <f t="shared" si="205"/>
        <v>0</v>
      </c>
      <c r="OF108" s="143">
        <f t="shared" si="205"/>
        <v>0</v>
      </c>
      <c r="OG108" s="143">
        <f t="shared" si="205"/>
        <v>0</v>
      </c>
      <c r="OH108" s="143">
        <f t="shared" si="205"/>
        <v>0</v>
      </c>
      <c r="OI108" s="143">
        <f t="shared" si="205"/>
        <v>0</v>
      </c>
      <c r="OJ108" s="143">
        <f t="shared" si="205"/>
        <v>0</v>
      </c>
      <c r="OK108" s="143">
        <f t="shared" ref="OK108:OL108" si="208">MIN(OK11:OK106)</f>
        <v>0</v>
      </c>
      <c r="OL108" s="143">
        <f t="shared" si="208"/>
        <v>0</v>
      </c>
      <c r="OM108" s="6">
        <f t="shared" si="205"/>
        <v>0</v>
      </c>
      <c r="ON108" s="6">
        <f t="shared" si="205"/>
        <v>0</v>
      </c>
      <c r="OO108" s="143">
        <f t="shared" ref="OO108:OZ108" si="209">MIN(OO11:OO106)</f>
        <v>0</v>
      </c>
      <c r="OP108" s="143">
        <f t="shared" si="209"/>
        <v>0</v>
      </c>
      <c r="OQ108" s="143">
        <f t="shared" si="209"/>
        <v>0</v>
      </c>
      <c r="OR108" s="143">
        <f t="shared" si="209"/>
        <v>0</v>
      </c>
      <c r="OS108" s="143">
        <f t="shared" si="209"/>
        <v>0</v>
      </c>
      <c r="OT108" s="6">
        <f t="shared" si="209"/>
        <v>0</v>
      </c>
      <c r="OU108" s="6">
        <f t="shared" si="209"/>
        <v>0</v>
      </c>
      <c r="OV108" s="6">
        <f t="shared" si="209"/>
        <v>0</v>
      </c>
      <c r="OW108" s="6">
        <f t="shared" si="209"/>
        <v>0</v>
      </c>
      <c r="OX108" s="6">
        <f t="shared" si="209"/>
        <v>0</v>
      </c>
      <c r="OY108" s="6">
        <f t="shared" si="209"/>
        <v>0</v>
      </c>
      <c r="OZ108" s="6">
        <f t="shared" si="209"/>
        <v>0</v>
      </c>
    </row>
    <row r="109" spans="1:416" ht="12.75" customHeight="1">
      <c r="A109" s="84" t="s">
        <v>160</v>
      </c>
      <c r="B109" s="46"/>
      <c r="C109" s="6" t="e">
        <f t="shared" ref="C109:BR109" si="210">AVERAGE(C11:C106)</f>
        <v>#DIV/0!</v>
      </c>
      <c r="D109" s="6" t="e">
        <f t="shared" si="210"/>
        <v>#DIV/0!</v>
      </c>
      <c r="E109" s="6" t="e">
        <f t="shared" si="210"/>
        <v>#DIV/0!</v>
      </c>
      <c r="F109" s="6" t="e">
        <f t="shared" si="210"/>
        <v>#DIV/0!</v>
      </c>
      <c r="G109" s="6" t="e">
        <f t="shared" si="210"/>
        <v>#DIV/0!</v>
      </c>
      <c r="H109" s="6" t="e">
        <f t="shared" si="210"/>
        <v>#DIV/0!</v>
      </c>
      <c r="I109" s="6">
        <f t="shared" si="210"/>
        <v>0</v>
      </c>
      <c r="J109" s="6">
        <f t="shared" si="210"/>
        <v>0</v>
      </c>
      <c r="K109" s="6" t="e">
        <f t="shared" si="210"/>
        <v>#DIV/0!</v>
      </c>
      <c r="L109" s="6" t="e">
        <f t="shared" si="210"/>
        <v>#DIV/0!</v>
      </c>
      <c r="M109" s="6" t="e">
        <f t="shared" si="210"/>
        <v>#DIV/0!</v>
      </c>
      <c r="N109" s="6" t="e">
        <f t="shared" si="210"/>
        <v>#DIV/0!</v>
      </c>
      <c r="O109" s="6" t="e">
        <f t="shared" si="210"/>
        <v>#DIV/0!</v>
      </c>
      <c r="P109" s="6" t="e">
        <f t="shared" si="210"/>
        <v>#DIV/0!</v>
      </c>
      <c r="Q109" s="6" t="e">
        <f t="shared" si="210"/>
        <v>#DIV/0!</v>
      </c>
      <c r="R109" s="6" t="e">
        <f t="shared" si="210"/>
        <v>#DIV/0!</v>
      </c>
      <c r="S109" s="6" t="e">
        <f t="shared" si="210"/>
        <v>#DIV/0!</v>
      </c>
      <c r="T109" s="6" t="e">
        <f t="shared" si="210"/>
        <v>#DIV/0!</v>
      </c>
      <c r="U109" s="6" t="e">
        <f t="shared" si="210"/>
        <v>#DIV/0!</v>
      </c>
      <c r="V109" s="6" t="e">
        <f t="shared" si="210"/>
        <v>#DIV/0!</v>
      </c>
      <c r="W109" s="6">
        <f t="shared" si="210"/>
        <v>0</v>
      </c>
      <c r="X109" s="6">
        <f t="shared" si="210"/>
        <v>0</v>
      </c>
      <c r="Y109" s="143" t="e">
        <f t="shared" si="210"/>
        <v>#DIV/0!</v>
      </c>
      <c r="Z109" s="143" t="e">
        <f t="shared" si="210"/>
        <v>#DIV/0!</v>
      </c>
      <c r="AA109" s="6" t="e">
        <f t="shared" si="210"/>
        <v>#DIV/0!</v>
      </c>
      <c r="AB109" s="6" t="e">
        <f t="shared" si="210"/>
        <v>#DIV/0!</v>
      </c>
      <c r="AC109" s="6">
        <f t="shared" si="210"/>
        <v>0</v>
      </c>
      <c r="AD109" s="6">
        <f t="shared" si="210"/>
        <v>0</v>
      </c>
      <c r="AE109" s="143" t="e">
        <f t="shared" si="210"/>
        <v>#DIV/0!</v>
      </c>
      <c r="AF109" s="143" t="e">
        <f t="shared" si="210"/>
        <v>#DIV/0!</v>
      </c>
      <c r="AG109" s="6" t="e">
        <f t="shared" si="210"/>
        <v>#DIV/0!</v>
      </c>
      <c r="AH109" s="6" t="e">
        <f t="shared" si="210"/>
        <v>#DIV/0!</v>
      </c>
      <c r="AI109" s="6" t="e">
        <f t="shared" si="210"/>
        <v>#DIV/0!</v>
      </c>
      <c r="AJ109" s="6" t="e">
        <f t="shared" si="210"/>
        <v>#DIV/0!</v>
      </c>
      <c r="AK109" s="143">
        <f t="shared" si="210"/>
        <v>111.66666666666667</v>
      </c>
      <c r="AL109" s="143">
        <f t="shared" si="210"/>
        <v>33.5</v>
      </c>
      <c r="AM109" s="6" t="e">
        <f t="shared" si="210"/>
        <v>#DIV/0!</v>
      </c>
      <c r="AN109" s="6" t="e">
        <f t="shared" si="210"/>
        <v>#DIV/0!</v>
      </c>
      <c r="AO109" s="6" t="e">
        <f t="shared" si="210"/>
        <v>#DIV/0!</v>
      </c>
      <c r="AP109" s="6" t="e">
        <f t="shared" si="210"/>
        <v>#DIV/0!</v>
      </c>
      <c r="AQ109" s="6" t="e">
        <f t="shared" si="210"/>
        <v>#DIV/0!</v>
      </c>
      <c r="AR109" s="6" t="e">
        <f t="shared" si="210"/>
        <v>#DIV/0!</v>
      </c>
      <c r="AS109" s="6" t="e">
        <f t="shared" si="210"/>
        <v>#DIV/0!</v>
      </c>
      <c r="AT109" s="6" t="e">
        <f t="shared" si="210"/>
        <v>#DIV/0!</v>
      </c>
      <c r="AU109" s="6">
        <f t="shared" si="210"/>
        <v>111.66666666666667</v>
      </c>
      <c r="AV109" s="6">
        <f t="shared" si="210"/>
        <v>33.5</v>
      </c>
      <c r="AW109" s="6" t="e">
        <f t="shared" si="210"/>
        <v>#DIV/0!</v>
      </c>
      <c r="AX109" s="6" t="e">
        <f t="shared" si="210"/>
        <v>#DIV/0!</v>
      </c>
      <c r="AY109" s="6" t="e">
        <f t="shared" si="210"/>
        <v>#DIV/0!</v>
      </c>
      <c r="AZ109" s="6" t="e">
        <f t="shared" si="210"/>
        <v>#DIV/0!</v>
      </c>
      <c r="BA109" s="6" t="e">
        <f t="shared" si="210"/>
        <v>#DIV/0!</v>
      </c>
      <c r="BB109" s="6" t="e">
        <f t="shared" si="210"/>
        <v>#DIV/0!</v>
      </c>
      <c r="BC109" s="6">
        <f t="shared" si="210"/>
        <v>0</v>
      </c>
      <c r="BD109" s="6">
        <f t="shared" si="210"/>
        <v>0</v>
      </c>
      <c r="BE109" s="143" t="e">
        <f t="shared" si="210"/>
        <v>#DIV/0!</v>
      </c>
      <c r="BF109" s="143" t="e">
        <f t="shared" si="210"/>
        <v>#DIV/0!</v>
      </c>
      <c r="BG109" s="143" t="e">
        <f t="shared" si="210"/>
        <v>#DIV/0!</v>
      </c>
      <c r="BH109" s="143" t="e">
        <f t="shared" si="210"/>
        <v>#DIV/0!</v>
      </c>
      <c r="BI109" s="143" t="e">
        <f t="shared" si="210"/>
        <v>#DIV/0!</v>
      </c>
      <c r="BJ109" s="143" t="e">
        <f t="shared" si="210"/>
        <v>#DIV/0!</v>
      </c>
      <c r="BK109" s="143" t="e">
        <f t="shared" si="210"/>
        <v>#DIV/0!</v>
      </c>
      <c r="BL109" s="143" t="e">
        <f t="shared" si="210"/>
        <v>#DIV/0!</v>
      </c>
      <c r="BM109" s="143" t="e">
        <f t="shared" si="210"/>
        <v>#DIV/0!</v>
      </c>
      <c r="BN109" s="143" t="e">
        <f t="shared" ref="BN109:BQ109" si="211">AVERAGE(BN11:BN106)</f>
        <v>#DIV/0!</v>
      </c>
      <c r="BO109" s="143" t="e">
        <f t="shared" si="211"/>
        <v>#DIV/0!</v>
      </c>
      <c r="BP109" s="143" t="e">
        <f t="shared" si="211"/>
        <v>#DIV/0!</v>
      </c>
      <c r="BQ109" s="143" t="e">
        <f t="shared" si="211"/>
        <v>#DIV/0!</v>
      </c>
      <c r="BR109" s="143" t="e">
        <f t="shared" si="210"/>
        <v>#DIV/0!</v>
      </c>
      <c r="BS109" s="6">
        <f t="shared" ref="BS109:ED109" si="212">AVERAGE(BS11:BS106)</f>
        <v>0</v>
      </c>
      <c r="BT109" s="6">
        <f t="shared" si="212"/>
        <v>0</v>
      </c>
      <c r="BU109" s="6" t="e">
        <f t="shared" si="212"/>
        <v>#DIV/0!</v>
      </c>
      <c r="BV109" s="6" t="e">
        <f t="shared" si="212"/>
        <v>#DIV/0!</v>
      </c>
      <c r="BW109" s="6" t="e">
        <f t="shared" si="212"/>
        <v>#DIV/0!</v>
      </c>
      <c r="BX109" s="6" t="e">
        <f t="shared" si="212"/>
        <v>#DIV/0!</v>
      </c>
      <c r="BY109" s="6" t="e">
        <f t="shared" si="212"/>
        <v>#DIV/0!</v>
      </c>
      <c r="BZ109" s="6" t="e">
        <f t="shared" si="212"/>
        <v>#DIV/0!</v>
      </c>
      <c r="CA109" s="6" t="e">
        <f t="shared" si="212"/>
        <v>#DIV/0!</v>
      </c>
      <c r="CB109" s="6" t="e">
        <f t="shared" si="212"/>
        <v>#DIV/0!</v>
      </c>
      <c r="CC109" s="6">
        <f t="shared" si="212"/>
        <v>0</v>
      </c>
      <c r="CD109" s="6">
        <f t="shared" si="212"/>
        <v>0</v>
      </c>
      <c r="CE109" s="6" t="e">
        <f t="shared" si="212"/>
        <v>#DIV/0!</v>
      </c>
      <c r="CF109" s="6" t="e">
        <f t="shared" si="212"/>
        <v>#DIV/0!</v>
      </c>
      <c r="CG109" s="143">
        <f t="shared" si="212"/>
        <v>6.1799999999999971</v>
      </c>
      <c r="CH109" s="143">
        <f t="shared" si="212"/>
        <v>2</v>
      </c>
      <c r="CI109" s="143">
        <f t="shared" si="212"/>
        <v>20.599999999999962</v>
      </c>
      <c r="CJ109" s="143">
        <f t="shared" si="212"/>
        <v>6</v>
      </c>
      <c r="CK109" s="143">
        <f t="shared" si="212"/>
        <v>5.333333333333333</v>
      </c>
      <c r="CL109" s="143">
        <f t="shared" si="212"/>
        <v>1.8333333333333333</v>
      </c>
      <c r="CM109" s="143">
        <f t="shared" si="212"/>
        <v>14.420000000000003</v>
      </c>
      <c r="CN109" s="143">
        <f t="shared" si="212"/>
        <v>4.5</v>
      </c>
      <c r="CO109" s="6">
        <f t="shared" si="212"/>
        <v>46.533333333333246</v>
      </c>
      <c r="CP109" s="6">
        <f t="shared" si="212"/>
        <v>14.333333333333334</v>
      </c>
      <c r="CQ109" s="143">
        <f t="shared" si="212"/>
        <v>0</v>
      </c>
      <c r="CR109" s="143" t="e">
        <f t="shared" si="212"/>
        <v>#DIV/0!</v>
      </c>
      <c r="CS109" s="143" t="e">
        <f t="shared" si="212"/>
        <v>#DIV/0!</v>
      </c>
      <c r="CT109" s="143" t="e">
        <f t="shared" si="212"/>
        <v>#DIV/0!</v>
      </c>
      <c r="CU109" s="143" t="e">
        <f t="shared" si="212"/>
        <v>#DIV/0!</v>
      </c>
      <c r="CV109" s="143" t="e">
        <f t="shared" si="212"/>
        <v>#DIV/0!</v>
      </c>
      <c r="CW109" s="143" t="e">
        <f t="shared" si="212"/>
        <v>#DIV/0!</v>
      </c>
      <c r="CX109" s="143" t="e">
        <f t="shared" si="212"/>
        <v>#DIV/0!</v>
      </c>
      <c r="CY109" s="6" t="e">
        <f t="shared" si="212"/>
        <v>#DIV/0!</v>
      </c>
      <c r="CZ109" s="6" t="e">
        <f t="shared" si="212"/>
        <v>#DIV/0!</v>
      </c>
      <c r="DA109" s="6">
        <f t="shared" si="212"/>
        <v>0</v>
      </c>
      <c r="DB109" s="6">
        <f t="shared" si="212"/>
        <v>0</v>
      </c>
      <c r="DC109" s="6" t="e">
        <f t="shared" si="212"/>
        <v>#DIV/0!</v>
      </c>
      <c r="DD109" s="6" t="e">
        <f t="shared" si="212"/>
        <v>#DIV/0!</v>
      </c>
      <c r="DE109" s="6" t="e">
        <f t="shared" si="212"/>
        <v>#DIV/0!</v>
      </c>
      <c r="DF109" s="6" t="e">
        <f t="shared" si="212"/>
        <v>#DIV/0!</v>
      </c>
      <c r="DG109" s="6" t="e">
        <f t="shared" si="212"/>
        <v>#DIV/0!</v>
      </c>
      <c r="DH109" s="6" t="e">
        <f t="shared" si="212"/>
        <v>#DIV/0!</v>
      </c>
      <c r="DI109" s="6">
        <f t="shared" si="212"/>
        <v>0</v>
      </c>
      <c r="DJ109" s="6">
        <f t="shared" si="212"/>
        <v>0</v>
      </c>
      <c r="DK109" s="143">
        <f t="shared" si="212"/>
        <v>41.099999999999937</v>
      </c>
      <c r="DL109" s="143">
        <f t="shared" si="212"/>
        <v>13.700000000000024</v>
      </c>
      <c r="DM109" s="143" t="e">
        <f t="shared" si="212"/>
        <v>#DIV/0!</v>
      </c>
      <c r="DN109" s="143" t="e">
        <f t="shared" si="212"/>
        <v>#DIV/0!</v>
      </c>
      <c r="DO109" s="143">
        <f t="shared" si="212"/>
        <v>39.869999999999919</v>
      </c>
      <c r="DP109" s="143">
        <f t="shared" si="212"/>
        <v>13.289999999999983</v>
      </c>
      <c r="DQ109" s="143" t="e">
        <f t="shared" si="212"/>
        <v>#DIV/0!</v>
      </c>
      <c r="DR109" s="143" t="e">
        <f t="shared" si="212"/>
        <v>#DIV/0!</v>
      </c>
      <c r="DS109" s="6" t="e">
        <f t="shared" si="212"/>
        <v>#DIV/0!</v>
      </c>
      <c r="DT109" s="6" t="e">
        <f t="shared" si="212"/>
        <v>#DIV/0!</v>
      </c>
      <c r="DU109" s="6" t="e">
        <f t="shared" si="212"/>
        <v>#DIV/0!</v>
      </c>
      <c r="DV109" s="6" t="e">
        <f t="shared" si="212"/>
        <v>#DIV/0!</v>
      </c>
      <c r="DW109" s="6" t="e">
        <f t="shared" si="212"/>
        <v>#DIV/0!</v>
      </c>
      <c r="DX109" s="6" t="e">
        <f t="shared" si="212"/>
        <v>#DIV/0!</v>
      </c>
      <c r="DY109" s="6" t="e">
        <f t="shared" si="212"/>
        <v>#DIV/0!</v>
      </c>
      <c r="DZ109" s="6" t="e">
        <f t="shared" si="212"/>
        <v>#DIV/0!</v>
      </c>
      <c r="EA109" s="6" t="e">
        <f t="shared" si="212"/>
        <v>#DIV/0!</v>
      </c>
      <c r="EB109" s="6" t="e">
        <f t="shared" si="212"/>
        <v>#DIV/0!</v>
      </c>
      <c r="EC109" s="6">
        <f t="shared" si="212"/>
        <v>0</v>
      </c>
      <c r="ED109" s="6">
        <f t="shared" si="212"/>
        <v>0</v>
      </c>
      <c r="EE109" s="6" t="e">
        <f t="shared" ref="EE109:GT109" si="213">AVERAGE(EE11:EE106)</f>
        <v>#DIV/0!</v>
      </c>
      <c r="EF109" s="6" t="e">
        <f t="shared" si="213"/>
        <v>#DIV/0!</v>
      </c>
      <c r="EG109" s="143">
        <f t="shared" si="213"/>
        <v>44.34000000000006</v>
      </c>
      <c r="EH109" s="143">
        <f t="shared" si="213"/>
        <v>11.085000000000015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4">AVERAGE(EM11:EM106)</f>
        <v>103.0900000000001</v>
      </c>
      <c r="EN109" s="143">
        <f t="shared" si="214"/>
        <v>25.772500000000026</v>
      </c>
      <c r="EO109" s="6">
        <f t="shared" si="214"/>
        <v>51.55000000000009</v>
      </c>
      <c r="EP109" s="6">
        <f t="shared" si="214"/>
        <v>12.887500000000022</v>
      </c>
      <c r="EQ109" s="6">
        <f t="shared" si="213"/>
        <v>430.94</v>
      </c>
      <c r="ER109" s="6">
        <f t="shared" si="213"/>
        <v>69.074999999999889</v>
      </c>
      <c r="ES109" s="6" t="e">
        <f t="shared" si="213"/>
        <v>#DIV/0!</v>
      </c>
      <c r="ET109" s="6" t="e">
        <f t="shared" si="213"/>
        <v>#DIV/0!</v>
      </c>
      <c r="EU109" s="6" t="e">
        <f t="shared" si="213"/>
        <v>#DIV/0!</v>
      </c>
      <c r="EV109" s="6" t="e">
        <f t="shared" si="213"/>
        <v>#DIV/0!</v>
      </c>
      <c r="EW109" s="6">
        <f t="shared" si="213"/>
        <v>0</v>
      </c>
      <c r="EX109" s="6">
        <f t="shared" si="213"/>
        <v>0</v>
      </c>
      <c r="EY109" s="6" t="e">
        <f t="shared" si="213"/>
        <v>#DIV/0!</v>
      </c>
      <c r="EZ109" s="6" t="e">
        <f t="shared" si="213"/>
        <v>#DIV/0!</v>
      </c>
      <c r="FA109" s="6">
        <f t="shared" si="213"/>
        <v>23.333333333333332</v>
      </c>
      <c r="FB109" s="6">
        <f t="shared" si="213"/>
        <v>0</v>
      </c>
      <c r="FC109" s="6">
        <f t="shared" si="213"/>
        <v>16.333333333333332</v>
      </c>
      <c r="FD109" s="6">
        <f t="shared" si="213"/>
        <v>0</v>
      </c>
      <c r="FE109" s="6" t="e">
        <f t="shared" si="213"/>
        <v>#DIV/0!</v>
      </c>
      <c r="FF109" s="6" t="e">
        <f t="shared" si="213"/>
        <v>#DIV/0!</v>
      </c>
      <c r="FG109" s="6" t="e">
        <f t="shared" si="213"/>
        <v>#DIV/0!</v>
      </c>
      <c r="FH109" s="6" t="e">
        <f t="shared" si="213"/>
        <v>#DIV/0!</v>
      </c>
      <c r="FI109" s="6" t="e">
        <f t="shared" si="213"/>
        <v>#DIV/0!</v>
      </c>
      <c r="FJ109" s="6" t="e">
        <f t="shared" si="213"/>
        <v>#DIV/0!</v>
      </c>
      <c r="FK109" s="6" t="e">
        <f t="shared" si="213"/>
        <v>#DIV/0!</v>
      </c>
      <c r="FL109" s="6" t="e">
        <f t="shared" si="213"/>
        <v>#DIV/0!</v>
      </c>
      <c r="FM109" s="6" t="e">
        <f t="shared" si="213"/>
        <v>#DIV/0!</v>
      </c>
      <c r="FN109" s="6" t="e">
        <f t="shared" si="213"/>
        <v>#DIV/0!</v>
      </c>
      <c r="FO109" s="6" t="e">
        <f t="shared" si="213"/>
        <v>#DIV/0!</v>
      </c>
      <c r="FP109" s="6" t="e">
        <f t="shared" si="213"/>
        <v>#DIV/0!</v>
      </c>
      <c r="FQ109" s="6">
        <f t="shared" si="213"/>
        <v>0</v>
      </c>
      <c r="FR109" s="6">
        <f t="shared" si="213"/>
        <v>0</v>
      </c>
      <c r="FS109" s="6" t="e">
        <f t="shared" si="213"/>
        <v>#DIV/0!</v>
      </c>
      <c r="FT109" s="6" t="e">
        <f t="shared" si="213"/>
        <v>#DIV/0!</v>
      </c>
      <c r="FU109" s="6" t="e">
        <f t="shared" si="213"/>
        <v>#DIV/0!</v>
      </c>
      <c r="FV109" s="6" t="e">
        <f t="shared" si="213"/>
        <v>#DIV/0!</v>
      </c>
      <c r="FW109" s="6" t="e">
        <f t="shared" si="213"/>
        <v>#DIV/0!</v>
      </c>
      <c r="FX109" s="6" t="e">
        <f t="shared" si="213"/>
        <v>#DIV/0!</v>
      </c>
      <c r="FY109" s="6" t="e">
        <f t="shared" si="213"/>
        <v>#DIV/0!</v>
      </c>
      <c r="FZ109" s="6" t="e">
        <f t="shared" si="213"/>
        <v>#DIV/0!</v>
      </c>
      <c r="GA109" s="6" t="e">
        <f t="shared" si="213"/>
        <v>#DIV/0!</v>
      </c>
      <c r="GB109" s="6" t="e">
        <f t="shared" si="213"/>
        <v>#DIV/0!</v>
      </c>
      <c r="GC109" s="6" t="e">
        <f t="shared" si="213"/>
        <v>#DIV/0!</v>
      </c>
      <c r="GD109" s="6" t="e">
        <f t="shared" si="213"/>
        <v>#DIV/0!</v>
      </c>
      <c r="GE109" s="6" t="e">
        <f t="shared" si="213"/>
        <v>#DIV/0!</v>
      </c>
      <c r="GF109" s="6" t="e">
        <f t="shared" si="213"/>
        <v>#DIV/0!</v>
      </c>
      <c r="GG109" s="6">
        <f t="shared" si="213"/>
        <v>0</v>
      </c>
      <c r="GH109" s="6">
        <f t="shared" si="213"/>
        <v>0</v>
      </c>
      <c r="GI109" s="6" t="e">
        <f t="shared" si="213"/>
        <v>#DIV/0!</v>
      </c>
      <c r="GJ109" s="6" t="e">
        <f t="shared" si="213"/>
        <v>#DIV/0!</v>
      </c>
      <c r="GK109" s="6" t="e">
        <f t="shared" si="213"/>
        <v>#DIV/0!</v>
      </c>
      <c r="GL109" s="6" t="e">
        <f t="shared" si="213"/>
        <v>#DIV/0!</v>
      </c>
      <c r="GM109" s="6" t="e">
        <f t="shared" si="213"/>
        <v>#DIV/0!</v>
      </c>
      <c r="GN109" s="6" t="e">
        <f t="shared" si="213"/>
        <v>#DIV/0!</v>
      </c>
      <c r="GO109" s="6" t="e">
        <f t="shared" si="213"/>
        <v>#DIV/0!</v>
      </c>
      <c r="GP109" s="6" t="e">
        <f t="shared" si="213"/>
        <v>#DIV/0!</v>
      </c>
      <c r="GQ109" s="6" t="e">
        <f t="shared" si="213"/>
        <v>#DIV/0!</v>
      </c>
      <c r="GR109" s="6" t="e">
        <f t="shared" si="213"/>
        <v>#DIV/0!</v>
      </c>
      <c r="GS109" s="6" t="e">
        <f t="shared" si="213"/>
        <v>#DIV/0!</v>
      </c>
      <c r="GT109" s="6" t="e">
        <f t="shared" si="213"/>
        <v>#DIV/0!</v>
      </c>
      <c r="GU109" s="6" t="e">
        <f t="shared" ref="GU109:JH109" si="215">AVERAGE(GU11:GU106)</f>
        <v>#DIV/0!</v>
      </c>
      <c r="GV109" s="6" t="e">
        <f t="shared" si="215"/>
        <v>#DIV/0!</v>
      </c>
      <c r="GW109" s="6" t="e">
        <f t="shared" si="215"/>
        <v>#DIV/0!</v>
      </c>
      <c r="GX109" s="6" t="e">
        <f t="shared" si="215"/>
        <v>#DIV/0!</v>
      </c>
      <c r="GY109" s="6" t="e">
        <f t="shared" si="215"/>
        <v>#DIV/0!</v>
      </c>
      <c r="GZ109" s="6" t="e">
        <f t="shared" si="215"/>
        <v>#DIV/0!</v>
      </c>
      <c r="HA109" s="6" t="e">
        <f t="shared" si="215"/>
        <v>#DIV/0!</v>
      </c>
      <c r="HB109" s="6" t="e">
        <f t="shared" si="215"/>
        <v>#DIV/0!</v>
      </c>
      <c r="HC109" s="6" t="e">
        <f t="shared" si="215"/>
        <v>#DIV/0!</v>
      </c>
      <c r="HD109" s="6" t="e">
        <f t="shared" si="215"/>
        <v>#DIV/0!</v>
      </c>
      <c r="HE109" s="6" t="e">
        <f t="shared" si="215"/>
        <v>#DIV/0!</v>
      </c>
      <c r="HF109" s="6" t="e">
        <f t="shared" si="215"/>
        <v>#DIV/0!</v>
      </c>
      <c r="HG109" s="6" t="e">
        <f t="shared" si="215"/>
        <v>#DIV/0!</v>
      </c>
      <c r="HH109" s="6" t="e">
        <f t="shared" si="215"/>
        <v>#DIV/0!</v>
      </c>
      <c r="HI109" s="6">
        <f t="shared" si="215"/>
        <v>0</v>
      </c>
      <c r="HJ109" s="6">
        <f t="shared" si="215"/>
        <v>0</v>
      </c>
      <c r="HK109" s="6" t="e">
        <f t="shared" si="215"/>
        <v>#DIV/0!</v>
      </c>
      <c r="HL109" s="6" t="e">
        <f t="shared" si="215"/>
        <v>#DIV/0!</v>
      </c>
      <c r="HM109" s="6" t="e">
        <f t="shared" si="215"/>
        <v>#DIV/0!</v>
      </c>
      <c r="HN109" s="6" t="e">
        <f t="shared" si="215"/>
        <v>#DIV/0!</v>
      </c>
      <c r="HO109" s="6">
        <f t="shared" si="215"/>
        <v>0</v>
      </c>
      <c r="HP109" s="6">
        <f t="shared" si="215"/>
        <v>0</v>
      </c>
      <c r="HQ109" s="143">
        <f t="shared" si="215"/>
        <v>442.96875</v>
      </c>
      <c r="HR109" s="143" t="e">
        <f t="shared" si="215"/>
        <v>#DIV/0!</v>
      </c>
      <c r="HS109" s="143" t="e">
        <f t="shared" si="215"/>
        <v>#DIV/0!</v>
      </c>
      <c r="HT109" s="6" t="e">
        <f t="shared" si="215"/>
        <v>#DIV/0!</v>
      </c>
      <c r="HU109" s="6">
        <f t="shared" si="215"/>
        <v>442.96875</v>
      </c>
      <c r="HV109" s="6">
        <f t="shared" si="215"/>
        <v>0</v>
      </c>
      <c r="HW109" s="6" t="e">
        <f t="shared" si="215"/>
        <v>#DIV/0!</v>
      </c>
      <c r="HX109" s="6" t="e">
        <f t="shared" si="215"/>
        <v>#DIV/0!</v>
      </c>
      <c r="HY109" s="6">
        <f t="shared" si="215"/>
        <v>4.6999999999999931</v>
      </c>
      <c r="HZ109" s="6">
        <f t="shared" si="215"/>
        <v>1.1749999999999983</v>
      </c>
      <c r="IA109" s="6" t="e">
        <f t="shared" si="215"/>
        <v>#DIV/0!</v>
      </c>
      <c r="IB109" s="6" t="e">
        <f t="shared" si="215"/>
        <v>#DIV/0!</v>
      </c>
      <c r="IC109" s="143">
        <f t="shared" si="215"/>
        <v>10</v>
      </c>
      <c r="ID109" s="143">
        <f t="shared" si="215"/>
        <v>2.5</v>
      </c>
      <c r="IE109" s="6" t="e">
        <f t="shared" si="215"/>
        <v>#DIV/0!</v>
      </c>
      <c r="IF109" s="6" t="e">
        <f>AVERAGE(IF11:IF106)</f>
        <v>#DIV/0!</v>
      </c>
      <c r="IG109" s="6">
        <f t="shared" si="215"/>
        <v>14.700000000000026</v>
      </c>
      <c r="IH109" s="6">
        <f t="shared" si="215"/>
        <v>3.6750000000000065</v>
      </c>
      <c r="II109" s="6" t="e">
        <f t="shared" si="215"/>
        <v>#DIV/0!</v>
      </c>
      <c r="IJ109" s="6" t="e">
        <f t="shared" si="215"/>
        <v>#DIV/0!</v>
      </c>
      <c r="IK109" s="6" t="e">
        <f t="shared" si="215"/>
        <v>#DIV/0!</v>
      </c>
      <c r="IL109" s="6" t="e">
        <f t="shared" si="215"/>
        <v>#DIV/0!</v>
      </c>
      <c r="IM109" s="6" t="e">
        <f t="shared" si="215"/>
        <v>#DIV/0!</v>
      </c>
      <c r="IN109" s="6" t="e">
        <f t="shared" si="215"/>
        <v>#DIV/0!</v>
      </c>
      <c r="IO109" s="6" t="e">
        <f t="shared" si="215"/>
        <v>#DIV/0!</v>
      </c>
      <c r="IP109" s="6" t="e">
        <f t="shared" si="215"/>
        <v>#DIV/0!</v>
      </c>
      <c r="IQ109" s="6" t="e">
        <f t="shared" si="215"/>
        <v>#DIV/0!</v>
      </c>
      <c r="IR109" s="6" t="e">
        <f t="shared" si="215"/>
        <v>#DIV/0!</v>
      </c>
      <c r="IS109" s="6" t="e">
        <f t="shared" si="215"/>
        <v>#DIV/0!</v>
      </c>
      <c r="IT109" s="6" t="e">
        <f t="shared" si="215"/>
        <v>#DIV/0!</v>
      </c>
      <c r="IU109" s="6">
        <f t="shared" si="215"/>
        <v>0</v>
      </c>
      <c r="IV109" s="6">
        <f t="shared" si="215"/>
        <v>0</v>
      </c>
      <c r="IW109" s="6" t="e">
        <f t="shared" si="215"/>
        <v>#DIV/0!</v>
      </c>
      <c r="IX109" s="6" t="e">
        <f t="shared" si="215"/>
        <v>#DIV/0!</v>
      </c>
      <c r="IY109" s="143" t="e">
        <f t="shared" si="215"/>
        <v>#DIV/0!</v>
      </c>
      <c r="IZ109" s="6" t="e">
        <f t="shared" si="215"/>
        <v>#DIV/0!</v>
      </c>
      <c r="JA109" s="143" t="e">
        <f t="shared" si="215"/>
        <v>#DIV/0!</v>
      </c>
      <c r="JB109" s="143" t="e">
        <f t="shared" si="215"/>
        <v>#DIV/0!</v>
      </c>
      <c r="JC109" s="6" t="e">
        <f t="shared" si="215"/>
        <v>#DIV/0!</v>
      </c>
      <c r="JD109" s="6" t="e">
        <f t="shared" si="215"/>
        <v>#DIV/0!</v>
      </c>
      <c r="JE109" s="6">
        <f t="shared" ref="JE109:JF109" si="216">AVERAGE(JE11:JE106)</f>
        <v>10.309999999999974</v>
      </c>
      <c r="JF109" s="6">
        <f t="shared" si="216"/>
        <v>0</v>
      </c>
      <c r="JG109" s="6">
        <f t="shared" si="215"/>
        <v>10.309999999999974</v>
      </c>
      <c r="JH109" s="6">
        <f t="shared" si="215"/>
        <v>0</v>
      </c>
      <c r="JI109" s="323" t="e">
        <f t="shared" ref="JI109:LT109" si="217">AVERAGE(JI11:JI106)</f>
        <v>#DIV/0!</v>
      </c>
      <c r="JJ109" s="323" t="e">
        <f t="shared" si="217"/>
        <v>#DIV/0!</v>
      </c>
      <c r="JK109" s="143">
        <f t="shared" si="217"/>
        <v>6.466300000000003</v>
      </c>
      <c r="JL109" s="143">
        <f t="shared" si="217"/>
        <v>1</v>
      </c>
      <c r="JM109" s="143" t="e">
        <f t="shared" si="217"/>
        <v>#DIV/0!</v>
      </c>
      <c r="JN109" s="143" t="e">
        <f t="shared" si="217"/>
        <v>#DIV/0!</v>
      </c>
      <c r="JO109" s="143" t="e">
        <f t="shared" si="217"/>
        <v>#DIV/0!</v>
      </c>
      <c r="JP109" s="143" t="e">
        <f t="shared" si="217"/>
        <v>#DIV/0!</v>
      </c>
      <c r="JQ109" s="143">
        <f t="shared" si="217"/>
        <v>47.420000000000051</v>
      </c>
      <c r="JR109" s="143">
        <f t="shared" si="217"/>
        <v>10</v>
      </c>
      <c r="JS109" s="143" t="e">
        <f t="shared" si="217"/>
        <v>#DIV/0!</v>
      </c>
      <c r="JT109" s="143" t="e">
        <f t="shared" si="217"/>
        <v>#DIV/0!</v>
      </c>
      <c r="JU109" s="6" t="e">
        <f t="shared" si="217"/>
        <v>#DIV/0!</v>
      </c>
      <c r="JV109" s="6" t="e">
        <f t="shared" si="217"/>
        <v>#DIV/0!</v>
      </c>
      <c r="JW109" s="6">
        <f t="shared" si="217"/>
        <v>53.886300000000091</v>
      </c>
      <c r="JX109" s="6">
        <f t="shared" si="217"/>
        <v>11</v>
      </c>
      <c r="JY109" s="6" t="e">
        <f t="shared" si="217"/>
        <v>#DIV/0!</v>
      </c>
      <c r="JZ109" s="6" t="e">
        <f t="shared" si="217"/>
        <v>#DIV/0!</v>
      </c>
      <c r="KA109" s="6" t="e">
        <f t="shared" si="217"/>
        <v>#DIV/0!</v>
      </c>
      <c r="KB109" s="6" t="e">
        <f t="shared" si="217"/>
        <v>#DIV/0!</v>
      </c>
      <c r="KC109" s="6">
        <f t="shared" si="217"/>
        <v>0</v>
      </c>
      <c r="KD109" s="6">
        <f t="shared" si="217"/>
        <v>0</v>
      </c>
      <c r="KE109" s="6" t="e">
        <f t="shared" si="217"/>
        <v>#DIV/0!</v>
      </c>
      <c r="KF109" s="6" t="e">
        <f t="shared" si="217"/>
        <v>#DIV/0!</v>
      </c>
      <c r="KG109" s="6" t="e">
        <f t="shared" si="217"/>
        <v>#DIV/0!</v>
      </c>
      <c r="KH109" s="6" t="e">
        <f t="shared" si="217"/>
        <v>#DIV/0!</v>
      </c>
      <c r="KI109" s="6">
        <f t="shared" si="217"/>
        <v>0</v>
      </c>
      <c r="KJ109" s="6">
        <f t="shared" si="217"/>
        <v>0</v>
      </c>
      <c r="KK109" s="6" t="e">
        <f t="shared" si="217"/>
        <v>#DIV/0!</v>
      </c>
      <c r="KL109" s="6" t="e">
        <f t="shared" si="217"/>
        <v>#DIV/0!</v>
      </c>
      <c r="KM109" s="6" t="e">
        <f t="shared" si="217"/>
        <v>#DIV/0!</v>
      </c>
      <c r="KN109" s="6" t="e">
        <f t="shared" si="217"/>
        <v>#DIV/0!</v>
      </c>
      <c r="KO109" s="6">
        <f t="shared" si="217"/>
        <v>0</v>
      </c>
      <c r="KP109" s="6">
        <f t="shared" si="217"/>
        <v>0</v>
      </c>
      <c r="KQ109" s="143" t="e">
        <f t="shared" si="217"/>
        <v>#DIV/0!</v>
      </c>
      <c r="KR109" s="6" t="e">
        <f t="shared" si="217"/>
        <v>#DIV/0!</v>
      </c>
      <c r="KS109" s="6" t="e">
        <f t="shared" si="217"/>
        <v>#DIV/0!</v>
      </c>
      <c r="KT109" s="6" t="e">
        <f t="shared" si="217"/>
        <v>#DIV/0!</v>
      </c>
      <c r="KU109" s="6">
        <f t="shared" si="217"/>
        <v>0</v>
      </c>
      <c r="KV109" s="6">
        <f t="shared" si="217"/>
        <v>0</v>
      </c>
      <c r="KW109" s="6" t="e">
        <f t="shared" si="217"/>
        <v>#DIV/0!</v>
      </c>
      <c r="KX109" s="6" t="e">
        <f t="shared" si="217"/>
        <v>#DIV/0!</v>
      </c>
      <c r="KY109" s="6">
        <f t="shared" si="217"/>
        <v>0</v>
      </c>
      <c r="KZ109" s="6">
        <f t="shared" si="217"/>
        <v>0</v>
      </c>
      <c r="LA109" s="6" t="e">
        <f t="shared" si="217"/>
        <v>#DIV/0!</v>
      </c>
      <c r="LB109" s="6" t="e">
        <f t="shared" si="217"/>
        <v>#DIV/0!</v>
      </c>
      <c r="LC109" s="6" t="e">
        <f t="shared" si="217"/>
        <v>#DIV/0!</v>
      </c>
      <c r="LD109" s="6" t="e">
        <f t="shared" si="217"/>
        <v>#DIV/0!</v>
      </c>
      <c r="LE109" s="6">
        <f t="shared" si="217"/>
        <v>0</v>
      </c>
      <c r="LF109" s="6">
        <f t="shared" si="217"/>
        <v>0</v>
      </c>
      <c r="LG109" s="6" t="e">
        <f t="shared" si="217"/>
        <v>#DIV/0!</v>
      </c>
      <c r="LH109" s="6" t="e">
        <f t="shared" si="217"/>
        <v>#DIV/0!</v>
      </c>
      <c r="LI109" s="6">
        <f t="shared" si="217"/>
        <v>0</v>
      </c>
      <c r="LJ109" s="6">
        <f t="shared" si="217"/>
        <v>0</v>
      </c>
      <c r="LK109" s="143">
        <f t="shared" si="217"/>
        <v>24.466666666666654</v>
      </c>
      <c r="LL109" s="143">
        <f t="shared" si="217"/>
        <v>0</v>
      </c>
      <c r="LM109" s="143">
        <f t="shared" si="217"/>
        <v>17.791249999999984</v>
      </c>
      <c r="LN109" s="143">
        <f t="shared" si="217"/>
        <v>0</v>
      </c>
      <c r="LO109" s="143">
        <f t="shared" si="217"/>
        <v>5.4673854166666631</v>
      </c>
      <c r="LP109" s="6">
        <f t="shared" si="217"/>
        <v>0</v>
      </c>
      <c r="LQ109" s="143" t="e">
        <f t="shared" si="217"/>
        <v>#DIV/0!</v>
      </c>
      <c r="LR109" s="143" t="e">
        <f t="shared" si="217"/>
        <v>#DIV/0!</v>
      </c>
      <c r="LS109" s="6" t="e">
        <f t="shared" si="217"/>
        <v>#DIV/0!</v>
      </c>
      <c r="LT109" s="6" t="e">
        <f t="shared" si="217"/>
        <v>#DIV/0!</v>
      </c>
      <c r="LU109" s="6">
        <f t="shared" ref="LU109:ON109" si="218">AVERAGE(LU11:LU106)</f>
        <v>47.725302083333354</v>
      </c>
      <c r="LV109" s="6">
        <f t="shared" si="218"/>
        <v>0</v>
      </c>
      <c r="LW109" s="6" t="e">
        <f t="shared" si="218"/>
        <v>#DIV/0!</v>
      </c>
      <c r="LX109" s="6" t="e">
        <f t="shared" si="218"/>
        <v>#DIV/0!</v>
      </c>
      <c r="LY109" s="6" t="e">
        <f t="shared" si="218"/>
        <v>#DIV/0!</v>
      </c>
      <c r="LZ109" s="6" t="e">
        <f t="shared" si="218"/>
        <v>#DIV/0!</v>
      </c>
      <c r="MA109" s="6">
        <f t="shared" si="218"/>
        <v>0</v>
      </c>
      <c r="MB109" s="6">
        <f t="shared" si="218"/>
        <v>0</v>
      </c>
      <c r="MC109" s="143" t="e">
        <f t="shared" si="218"/>
        <v>#DIV/0!</v>
      </c>
      <c r="MD109" s="6" t="e">
        <f t="shared" si="218"/>
        <v>#DIV/0!</v>
      </c>
      <c r="ME109" s="143" t="e">
        <f t="shared" si="218"/>
        <v>#DIV/0!</v>
      </c>
      <c r="MF109" s="143" t="e">
        <f t="shared" si="218"/>
        <v>#DIV/0!</v>
      </c>
      <c r="MG109" s="143" t="e">
        <f t="shared" si="218"/>
        <v>#DIV/0!</v>
      </c>
      <c r="MH109" s="6" t="e">
        <f t="shared" si="218"/>
        <v>#DIV/0!</v>
      </c>
      <c r="MI109" s="6" t="e">
        <f t="shared" si="218"/>
        <v>#DIV/0!</v>
      </c>
      <c r="MJ109" s="6" t="e">
        <f t="shared" si="218"/>
        <v>#DIV/0!</v>
      </c>
      <c r="MK109" s="6">
        <f t="shared" si="218"/>
        <v>0</v>
      </c>
      <c r="ML109" s="6">
        <f t="shared" si="218"/>
        <v>0</v>
      </c>
      <c r="MM109" s="143">
        <f t="shared" si="218"/>
        <v>6.2881091025000018</v>
      </c>
      <c r="MN109" s="143">
        <f t="shared" si="218"/>
        <v>0</v>
      </c>
      <c r="MO109" s="143">
        <f t="shared" si="218"/>
        <v>4.1920727349999991</v>
      </c>
      <c r="MP109" s="143">
        <f t="shared" si="218"/>
        <v>0</v>
      </c>
      <c r="MQ109" s="143">
        <f t="shared" si="218"/>
        <v>10.4801818375</v>
      </c>
      <c r="MR109" s="143">
        <f t="shared" si="218"/>
        <v>0</v>
      </c>
      <c r="MS109" s="143">
        <f t="shared" si="218"/>
        <v>13.599999999999993</v>
      </c>
      <c r="MT109" s="143">
        <f t="shared" si="218"/>
        <v>4.6999999999999931</v>
      </c>
      <c r="MU109" s="6">
        <f t="shared" si="218"/>
        <v>13.599999999999993</v>
      </c>
      <c r="MV109" s="6">
        <f t="shared" si="218"/>
        <v>4.6999999999999931</v>
      </c>
      <c r="MW109" s="6" t="e">
        <f t="shared" si="218"/>
        <v>#DIV/0!</v>
      </c>
      <c r="MX109" s="6" t="e">
        <f t="shared" si="218"/>
        <v>#DIV/0!</v>
      </c>
      <c r="MY109" s="6">
        <f t="shared" si="218"/>
        <v>0</v>
      </c>
      <c r="MZ109" s="6">
        <f t="shared" si="218"/>
        <v>0</v>
      </c>
      <c r="NA109" s="143" t="e">
        <f t="shared" si="218"/>
        <v>#DIV/0!</v>
      </c>
      <c r="NB109" s="143" t="e">
        <f t="shared" si="218"/>
        <v>#DIV/0!</v>
      </c>
      <c r="NC109" s="6">
        <f t="shared" si="218"/>
        <v>0</v>
      </c>
      <c r="ND109" s="6">
        <f t="shared" si="218"/>
        <v>0</v>
      </c>
      <c r="NE109" s="6" t="e">
        <f t="shared" si="218"/>
        <v>#DIV/0!</v>
      </c>
      <c r="NF109" s="6" t="e">
        <f t="shared" si="218"/>
        <v>#DIV/0!</v>
      </c>
      <c r="NG109" s="6">
        <f t="shared" si="218"/>
        <v>0</v>
      </c>
      <c r="NH109" s="6">
        <f t="shared" si="218"/>
        <v>0</v>
      </c>
      <c r="NI109" s="6" t="e">
        <f t="shared" si="218"/>
        <v>#DIV/0!</v>
      </c>
      <c r="NJ109" s="6" t="e">
        <f t="shared" si="218"/>
        <v>#DIV/0!</v>
      </c>
      <c r="NK109" s="6">
        <f t="shared" si="218"/>
        <v>0</v>
      </c>
      <c r="NL109" s="6">
        <f t="shared" si="218"/>
        <v>0</v>
      </c>
      <c r="NM109" s="6" t="e">
        <f t="shared" si="218"/>
        <v>#DIV/0!</v>
      </c>
      <c r="NN109" s="6" t="e">
        <f t="shared" si="218"/>
        <v>#DIV/0!</v>
      </c>
      <c r="NO109" s="6">
        <f t="shared" si="218"/>
        <v>0</v>
      </c>
      <c r="NP109" s="6">
        <f t="shared" si="218"/>
        <v>0</v>
      </c>
      <c r="NQ109" s="143">
        <f t="shared" ref="NQ109:NR109" si="219">AVERAGE(NQ11:NQ106)</f>
        <v>3.5935416666666673</v>
      </c>
      <c r="NR109" s="143" t="e">
        <f t="shared" si="219"/>
        <v>#DIV/0!</v>
      </c>
      <c r="NS109" s="143">
        <f t="shared" ref="NS109:OB109" si="220">AVERAGE(NS11:NS106)</f>
        <v>0.39583333333333331</v>
      </c>
      <c r="NT109" s="143" t="e">
        <f t="shared" si="220"/>
        <v>#DIV/0!</v>
      </c>
      <c r="NU109" s="143">
        <f t="shared" si="220"/>
        <v>0.3680208333333333</v>
      </c>
      <c r="NV109" s="143" t="e">
        <f t="shared" si="220"/>
        <v>#DIV/0!</v>
      </c>
      <c r="NW109" s="143">
        <f t="shared" si="220"/>
        <v>1.8700000000000003</v>
      </c>
      <c r="NX109" s="143" t="e">
        <f t="shared" si="220"/>
        <v>#DIV/0!</v>
      </c>
      <c r="NY109" s="143">
        <f t="shared" si="220"/>
        <v>1.0860416666666659</v>
      </c>
      <c r="NZ109" s="143" t="e">
        <f t="shared" si="220"/>
        <v>#DIV/0!</v>
      </c>
      <c r="OA109" s="143">
        <f t="shared" si="220"/>
        <v>0</v>
      </c>
      <c r="OB109" s="143" t="e">
        <f t="shared" si="220"/>
        <v>#DIV/0!</v>
      </c>
      <c r="OC109" s="6">
        <f t="shared" si="218"/>
        <v>7.3134375000000018</v>
      </c>
      <c r="OD109" s="6">
        <f t="shared" si="218"/>
        <v>0</v>
      </c>
      <c r="OE109" s="143">
        <f t="shared" si="218"/>
        <v>4.7162500000000032</v>
      </c>
      <c r="OF109" s="143" t="e">
        <f t="shared" si="218"/>
        <v>#DIV/0!</v>
      </c>
      <c r="OG109" s="143">
        <f t="shared" si="218"/>
        <v>0.3247916666666667</v>
      </c>
      <c r="OH109" s="143" t="e">
        <f t="shared" si="218"/>
        <v>#DIV/0!</v>
      </c>
      <c r="OI109" s="143">
        <f t="shared" si="218"/>
        <v>0.49</v>
      </c>
      <c r="OJ109" s="143" t="e">
        <f t="shared" si="218"/>
        <v>#DIV/0!</v>
      </c>
      <c r="OK109" s="143">
        <f t="shared" ref="OK109:OL109" si="221">AVERAGE(OK11:OK106)</f>
        <v>0.17291666666666664</v>
      </c>
      <c r="OL109" s="143" t="e">
        <f t="shared" si="221"/>
        <v>#DIV/0!</v>
      </c>
      <c r="OM109" s="6">
        <f t="shared" si="218"/>
        <v>5.7039583333333326</v>
      </c>
      <c r="ON109" s="6">
        <f t="shared" si="218"/>
        <v>0</v>
      </c>
      <c r="OO109" s="143">
        <f t="shared" ref="OO109:OZ109" si="222">AVERAGE(OO11:OO106)</f>
        <v>2.9432291666666672</v>
      </c>
      <c r="OP109" s="143" t="e">
        <f t="shared" si="222"/>
        <v>#DIV/0!</v>
      </c>
      <c r="OQ109" s="143">
        <f t="shared" si="222"/>
        <v>0.83104166666666668</v>
      </c>
      <c r="OR109" s="143" t="e">
        <f t="shared" si="222"/>
        <v>#DIV/0!</v>
      </c>
      <c r="OS109" s="143">
        <f t="shared" si="222"/>
        <v>0.90729166666666672</v>
      </c>
      <c r="OT109" s="6" t="e">
        <f t="shared" si="222"/>
        <v>#DIV/0!</v>
      </c>
      <c r="OU109" s="6">
        <f t="shared" si="222"/>
        <v>4.6815625000000001</v>
      </c>
      <c r="OV109" s="6">
        <f t="shared" si="222"/>
        <v>0</v>
      </c>
      <c r="OW109" s="6" t="e">
        <f t="shared" si="222"/>
        <v>#DIV/0!</v>
      </c>
      <c r="OX109" s="6" t="e">
        <f t="shared" si="222"/>
        <v>#DIV/0!</v>
      </c>
      <c r="OY109" s="6">
        <f t="shared" si="222"/>
        <v>0</v>
      </c>
      <c r="OZ109" s="6">
        <f t="shared" si="222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67" t="s">
        <v>136</v>
      </c>
      <c r="L112" s="468"/>
      <c r="M112" s="468"/>
      <c r="N112" s="468"/>
      <c r="O112" s="468"/>
      <c r="P112" s="468"/>
      <c r="Q112" s="468"/>
      <c r="R112" s="468"/>
      <c r="S112" s="468"/>
      <c r="T112" s="468"/>
      <c r="U112" s="468"/>
      <c r="V112" s="468"/>
      <c r="W112" s="468"/>
      <c r="X112" s="468"/>
      <c r="Y112" s="468"/>
      <c r="Z112" s="468"/>
      <c r="AA112" s="468"/>
      <c r="AB112" s="468"/>
      <c r="AC112" s="468"/>
      <c r="AD112" s="469"/>
      <c r="AE112" s="112"/>
      <c r="AF112" s="112"/>
      <c r="AG112" s="258"/>
      <c r="AH112" s="258"/>
    </row>
    <row r="113" spans="11:34" ht="21.75" customHeight="1">
      <c r="K113" s="464" t="s">
        <v>179</v>
      </c>
      <c r="L113" s="464"/>
      <c r="M113" s="464"/>
      <c r="N113" s="464"/>
      <c r="O113" s="464"/>
      <c r="P113" s="465"/>
      <c r="Q113" s="465"/>
      <c r="R113" s="465"/>
      <c r="S113" s="465"/>
      <c r="T113" s="465"/>
      <c r="U113" s="465"/>
      <c r="V113" s="4"/>
      <c r="W113" s="466" t="s">
        <v>180</v>
      </c>
      <c r="X113" s="466"/>
      <c r="Y113" s="466"/>
      <c r="Z113" s="466"/>
      <c r="AA113" s="466"/>
      <c r="AB113" s="466"/>
      <c r="AC113" s="466"/>
      <c r="AD113" s="466"/>
      <c r="AE113" s="381"/>
      <c r="AF113" s="38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V1" colorId="8" zoomScale="98" zoomScaleNormal="98" workbookViewId="0">
      <pane ySplit="11" topLeftCell="A39" activePane="bottomLeft" state="frozen"/>
      <selection pane="bottomLeft" activeCell="CQ17" sqref="CQ17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08.10.2026</v>
      </c>
      <c r="J4" s="94"/>
      <c r="K4" s="94"/>
      <c r="L4" s="94"/>
      <c r="M4" s="95"/>
      <c r="N4" s="95"/>
      <c r="O4" s="95"/>
      <c r="P4" s="95"/>
      <c r="Q4" s="95" t="s">
        <v>28</v>
      </c>
      <c r="R4" s="552" t="str">
        <f>'CGP SCHEDULE'!$AG$5</f>
        <v>23:45</v>
      </c>
      <c r="S4" s="55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3" t="str">
        <f>'CGP SCHEDULE'!AG7</f>
        <v>Revision-02</v>
      </c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6" t="s">
        <v>30</v>
      </c>
      <c r="I7" s="101"/>
      <c r="J7" s="357" t="str">
        <f>'CGP SCHEDULE'!O8</f>
        <v>08.10.2026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58" t="s">
        <v>31</v>
      </c>
      <c r="B8" s="358" t="s">
        <v>32</v>
      </c>
      <c r="C8" s="529" t="s">
        <v>21</v>
      </c>
      <c r="D8" s="531"/>
      <c r="E8" s="531"/>
      <c r="F8" s="531"/>
      <c r="G8" s="531"/>
      <c r="H8" s="531"/>
      <c r="I8" s="529" t="s">
        <v>172</v>
      </c>
      <c r="J8" s="531"/>
      <c r="K8" s="531"/>
      <c r="L8" s="531"/>
      <c r="M8" s="531"/>
      <c r="N8" s="531"/>
      <c r="O8" s="529" t="s">
        <v>238</v>
      </c>
      <c r="P8" s="531"/>
      <c r="Q8" s="531"/>
      <c r="R8" s="531"/>
      <c r="S8" s="531"/>
      <c r="T8" s="531"/>
      <c r="U8" s="529" t="s">
        <v>269</v>
      </c>
      <c r="V8" s="531"/>
      <c r="W8" s="531"/>
      <c r="X8" s="531"/>
      <c r="Y8" s="531"/>
      <c r="Z8" s="531"/>
      <c r="AA8" s="529" t="s">
        <v>1</v>
      </c>
      <c r="AB8" s="531"/>
      <c r="AC8" s="531"/>
      <c r="AD8" s="531"/>
      <c r="AE8" s="531"/>
      <c r="AF8" s="531"/>
      <c r="AG8" s="531" t="s">
        <v>184</v>
      </c>
      <c r="AH8" s="531"/>
      <c r="AI8" s="531"/>
      <c r="AJ8" s="531"/>
      <c r="AK8" s="531"/>
      <c r="AL8" s="531"/>
      <c r="AM8" s="529" t="s">
        <v>191</v>
      </c>
      <c r="AN8" s="529"/>
      <c r="AO8" s="529"/>
      <c r="AP8" s="529"/>
      <c r="AQ8" s="529"/>
      <c r="AR8" s="529"/>
      <c r="AS8" s="557" t="s">
        <v>359</v>
      </c>
      <c r="AT8" s="555"/>
      <c r="AU8" s="555"/>
      <c r="AV8" s="555"/>
      <c r="AW8" s="555"/>
      <c r="AX8" s="558"/>
      <c r="AY8" s="529" t="s">
        <v>18</v>
      </c>
      <c r="AZ8" s="531"/>
      <c r="BA8" s="531"/>
      <c r="BB8" s="531"/>
      <c r="BC8" s="531"/>
      <c r="BD8" s="531"/>
      <c r="BE8" s="529" t="s">
        <v>3</v>
      </c>
      <c r="BF8" s="531"/>
      <c r="BG8" s="531"/>
      <c r="BH8" s="531"/>
      <c r="BI8" s="531"/>
      <c r="BJ8" s="531"/>
      <c r="BK8" s="529" t="s">
        <v>4</v>
      </c>
      <c r="BL8" s="531"/>
      <c r="BM8" s="531"/>
      <c r="BN8" s="531"/>
      <c r="BO8" s="531"/>
      <c r="BP8" s="531"/>
      <c r="BQ8" s="529" t="s">
        <v>6</v>
      </c>
      <c r="BR8" s="531"/>
      <c r="BS8" s="531"/>
      <c r="BT8" s="531"/>
      <c r="BU8" s="531"/>
      <c r="BV8" s="531"/>
      <c r="BW8" s="531" t="s">
        <v>170</v>
      </c>
      <c r="BX8" s="531"/>
      <c r="BY8" s="531"/>
      <c r="BZ8" s="531"/>
      <c r="CA8" s="531"/>
      <c r="CB8" s="531"/>
      <c r="CC8" s="531" t="s">
        <v>176</v>
      </c>
      <c r="CD8" s="531"/>
      <c r="CE8" s="531"/>
      <c r="CF8" s="531"/>
      <c r="CG8" s="531"/>
      <c r="CH8" s="531"/>
      <c r="CI8" s="529" t="s">
        <v>9</v>
      </c>
      <c r="CJ8" s="531"/>
      <c r="CK8" s="531"/>
      <c r="CL8" s="531"/>
      <c r="CM8" s="531"/>
      <c r="CN8" s="531"/>
      <c r="CO8" s="547" t="s">
        <v>12</v>
      </c>
      <c r="CP8" s="548"/>
      <c r="CQ8" s="548"/>
      <c r="CR8" s="548"/>
      <c r="CS8" s="548"/>
      <c r="CT8" s="549"/>
      <c r="CU8" s="529" t="s">
        <v>217</v>
      </c>
      <c r="CV8" s="531"/>
      <c r="CW8" s="531"/>
      <c r="CX8" s="531"/>
      <c r="CY8" s="531"/>
      <c r="CZ8" s="531"/>
      <c r="DA8" s="529" t="s">
        <v>183</v>
      </c>
      <c r="DB8" s="531"/>
      <c r="DC8" s="531"/>
      <c r="DD8" s="531"/>
      <c r="DE8" s="531"/>
      <c r="DF8" s="531"/>
      <c r="DG8" s="529" t="s">
        <v>192</v>
      </c>
      <c r="DH8" s="531"/>
      <c r="DI8" s="531"/>
      <c r="DJ8" s="531"/>
      <c r="DK8" s="531"/>
      <c r="DL8" s="531"/>
      <c r="DM8" s="529" t="s">
        <v>15</v>
      </c>
      <c r="DN8" s="531"/>
      <c r="DO8" s="531"/>
      <c r="DP8" s="531"/>
      <c r="DQ8" s="531"/>
      <c r="DR8" s="531"/>
      <c r="DS8" s="529" t="s">
        <v>143</v>
      </c>
      <c r="DT8" s="529"/>
      <c r="DU8" s="529"/>
      <c r="DV8" s="529"/>
      <c r="DW8" s="529"/>
      <c r="DX8" s="529"/>
      <c r="DY8" s="554" t="s">
        <v>185</v>
      </c>
      <c r="DZ8" s="555"/>
      <c r="EA8" s="555"/>
      <c r="EB8" s="555"/>
      <c r="EC8" s="555"/>
      <c r="ED8" s="556"/>
      <c r="EE8" s="529" t="s">
        <v>189</v>
      </c>
      <c r="EF8" s="531"/>
      <c r="EG8" s="531"/>
      <c r="EH8" s="531"/>
      <c r="EI8" s="531"/>
      <c r="EJ8" s="531"/>
      <c r="EK8" s="533" t="s">
        <v>175</v>
      </c>
      <c r="EL8" s="534"/>
      <c r="EM8" s="534"/>
      <c r="EN8" s="534"/>
      <c r="EO8" s="534"/>
      <c r="EP8" s="534"/>
      <c r="EQ8" s="533" t="s">
        <v>19</v>
      </c>
      <c r="ER8" s="534"/>
      <c r="ES8" s="534"/>
      <c r="ET8" s="534"/>
      <c r="EU8" s="534"/>
      <c r="EV8" s="534"/>
      <c r="EW8" s="533" t="s">
        <v>200</v>
      </c>
      <c r="EX8" s="534"/>
      <c r="EY8" s="534"/>
      <c r="EZ8" s="534"/>
      <c r="FA8" s="534"/>
      <c r="FB8" s="534"/>
      <c r="FC8" s="529" t="s">
        <v>204</v>
      </c>
      <c r="FD8" s="531"/>
      <c r="FE8" s="531"/>
      <c r="FF8" s="531"/>
      <c r="FG8" s="531"/>
      <c r="FH8" s="531"/>
      <c r="FI8" s="529" t="s">
        <v>210</v>
      </c>
      <c r="FJ8" s="531"/>
      <c r="FK8" s="531"/>
      <c r="FL8" s="531"/>
      <c r="FM8" s="531"/>
      <c r="FN8" s="531"/>
      <c r="FO8" s="529" t="s">
        <v>214</v>
      </c>
      <c r="FP8" s="531"/>
      <c r="FQ8" s="531"/>
      <c r="FR8" s="531"/>
      <c r="FS8" s="531"/>
      <c r="FT8" s="531"/>
      <c r="FU8" s="529" t="s">
        <v>208</v>
      </c>
      <c r="FV8" s="531"/>
      <c r="FW8" s="531"/>
      <c r="FX8" s="531"/>
      <c r="FY8" s="531"/>
      <c r="FZ8" s="531"/>
      <c r="GA8" s="529" t="s">
        <v>213</v>
      </c>
      <c r="GB8" s="531"/>
      <c r="GC8" s="531"/>
      <c r="GD8" s="531"/>
      <c r="GE8" s="531"/>
      <c r="GF8" s="531"/>
      <c r="GG8" s="529" t="s">
        <v>226</v>
      </c>
      <c r="GH8" s="531"/>
      <c r="GI8" s="531"/>
      <c r="GJ8" s="531"/>
      <c r="GK8" s="531"/>
      <c r="GL8" s="531"/>
      <c r="GM8" s="529" t="s">
        <v>227</v>
      </c>
      <c r="GN8" s="531"/>
      <c r="GO8" s="531"/>
      <c r="GP8" s="531"/>
      <c r="GQ8" s="531"/>
      <c r="GR8" s="531"/>
      <c r="GS8" s="529" t="s">
        <v>229</v>
      </c>
      <c r="GT8" s="529"/>
      <c r="GU8" s="529"/>
      <c r="GV8" s="529"/>
      <c r="GW8" s="529"/>
      <c r="GX8" s="529"/>
      <c r="GY8" s="529" t="s">
        <v>232</v>
      </c>
      <c r="GZ8" s="529"/>
      <c r="HA8" s="529"/>
      <c r="HB8" s="529"/>
      <c r="HC8" s="529"/>
      <c r="HD8" s="529"/>
      <c r="HE8" s="529" t="s">
        <v>234</v>
      </c>
      <c r="HF8" s="529"/>
      <c r="HG8" s="529"/>
      <c r="HH8" s="529"/>
      <c r="HI8" s="529"/>
      <c r="HJ8" s="529"/>
      <c r="HK8" s="529" t="s">
        <v>250</v>
      </c>
      <c r="HL8" s="529"/>
      <c r="HM8" s="529"/>
      <c r="HN8" s="529"/>
      <c r="HO8" s="529"/>
      <c r="HP8" s="529"/>
      <c r="HQ8" s="529" t="s">
        <v>249</v>
      </c>
      <c r="HR8" s="529"/>
      <c r="HS8" s="529"/>
      <c r="HT8" s="529"/>
      <c r="HU8" s="529"/>
      <c r="HV8" s="529"/>
      <c r="HW8" s="529" t="s">
        <v>276</v>
      </c>
      <c r="HX8" s="529"/>
      <c r="HY8" s="529"/>
      <c r="HZ8" s="529"/>
      <c r="IA8" s="529"/>
      <c r="IB8" s="529"/>
      <c r="IC8" s="529" t="s">
        <v>274</v>
      </c>
      <c r="ID8" s="531"/>
      <c r="IE8" s="531"/>
      <c r="IF8" s="531"/>
      <c r="IG8" s="529" t="s">
        <v>230</v>
      </c>
      <c r="IH8" s="531"/>
      <c r="II8" s="531"/>
      <c r="IJ8" s="531"/>
      <c r="IK8" s="529" t="s">
        <v>284</v>
      </c>
      <c r="IL8" s="531"/>
      <c r="IM8" s="531"/>
      <c r="IN8" s="531"/>
      <c r="IO8" s="529" t="s">
        <v>286</v>
      </c>
      <c r="IP8" s="529"/>
      <c r="IQ8" s="529"/>
      <c r="IR8" s="529"/>
      <c r="IS8" s="529" t="s">
        <v>329</v>
      </c>
      <c r="IT8" s="529"/>
      <c r="IU8" s="529"/>
      <c r="IV8" s="529"/>
      <c r="IW8" s="529" t="s">
        <v>339</v>
      </c>
      <c r="IX8" s="529"/>
      <c r="IY8" s="529"/>
      <c r="IZ8" s="529"/>
      <c r="JA8" s="531" t="s">
        <v>365</v>
      </c>
      <c r="JB8" s="531"/>
      <c r="JC8" s="531"/>
      <c r="JD8" s="531"/>
    </row>
    <row r="9" spans="1:301" s="118" customFormat="1" ht="55.5" customHeight="1">
      <c r="A9" s="84"/>
      <c r="B9" s="84"/>
      <c r="C9" s="530" t="s">
        <v>162</v>
      </c>
      <c r="D9" s="530"/>
      <c r="E9" s="532" t="s">
        <v>195</v>
      </c>
      <c r="F9" s="532"/>
      <c r="G9" s="530" t="s">
        <v>163</v>
      </c>
      <c r="H9" s="530"/>
      <c r="I9" s="530" t="s">
        <v>162</v>
      </c>
      <c r="J9" s="530"/>
      <c r="K9" s="532" t="s">
        <v>195</v>
      </c>
      <c r="L9" s="532"/>
      <c r="M9" s="530" t="s">
        <v>163</v>
      </c>
      <c r="N9" s="530"/>
      <c r="O9" s="530" t="s">
        <v>162</v>
      </c>
      <c r="P9" s="530"/>
      <c r="Q9" s="532" t="s">
        <v>195</v>
      </c>
      <c r="R9" s="532"/>
      <c r="S9" s="530" t="s">
        <v>163</v>
      </c>
      <c r="T9" s="530"/>
      <c r="U9" s="530" t="s">
        <v>162</v>
      </c>
      <c r="V9" s="530"/>
      <c r="W9" s="532" t="s">
        <v>195</v>
      </c>
      <c r="X9" s="532"/>
      <c r="Y9" s="530" t="s">
        <v>163</v>
      </c>
      <c r="Z9" s="530"/>
      <c r="AA9" s="530" t="s">
        <v>162</v>
      </c>
      <c r="AB9" s="530"/>
      <c r="AC9" s="532" t="s">
        <v>195</v>
      </c>
      <c r="AD9" s="532"/>
      <c r="AE9" s="530" t="s">
        <v>163</v>
      </c>
      <c r="AF9" s="530"/>
      <c r="AG9" s="530" t="s">
        <v>162</v>
      </c>
      <c r="AH9" s="530"/>
      <c r="AI9" s="532" t="s">
        <v>195</v>
      </c>
      <c r="AJ9" s="532"/>
      <c r="AK9" s="530" t="s">
        <v>163</v>
      </c>
      <c r="AL9" s="530"/>
      <c r="AM9" s="530" t="s">
        <v>162</v>
      </c>
      <c r="AN9" s="530"/>
      <c r="AO9" s="532" t="s">
        <v>195</v>
      </c>
      <c r="AP9" s="532"/>
      <c r="AQ9" s="530" t="s">
        <v>163</v>
      </c>
      <c r="AR9" s="530"/>
      <c r="AS9" s="541" t="s">
        <v>162</v>
      </c>
      <c r="AT9" s="542"/>
      <c r="AU9" s="539" t="s">
        <v>195</v>
      </c>
      <c r="AV9" s="540"/>
      <c r="AW9" s="541" t="s">
        <v>163</v>
      </c>
      <c r="AX9" s="542"/>
      <c r="AY9" s="530" t="s">
        <v>162</v>
      </c>
      <c r="AZ9" s="530"/>
      <c r="BA9" s="532" t="s">
        <v>195</v>
      </c>
      <c r="BB9" s="532"/>
      <c r="BC9" s="530" t="s">
        <v>163</v>
      </c>
      <c r="BD9" s="530"/>
      <c r="BE9" s="530" t="s">
        <v>162</v>
      </c>
      <c r="BF9" s="530"/>
      <c r="BG9" s="532" t="s">
        <v>195</v>
      </c>
      <c r="BH9" s="532"/>
      <c r="BI9" s="530" t="s">
        <v>163</v>
      </c>
      <c r="BJ9" s="530"/>
      <c r="BK9" s="530" t="s">
        <v>162</v>
      </c>
      <c r="BL9" s="530"/>
      <c r="BM9" s="532" t="s">
        <v>195</v>
      </c>
      <c r="BN9" s="532"/>
      <c r="BO9" s="530" t="s">
        <v>163</v>
      </c>
      <c r="BP9" s="530"/>
      <c r="BQ9" s="530" t="s">
        <v>162</v>
      </c>
      <c r="BR9" s="530"/>
      <c r="BS9" s="532" t="s">
        <v>195</v>
      </c>
      <c r="BT9" s="532"/>
      <c r="BU9" s="530" t="s">
        <v>163</v>
      </c>
      <c r="BV9" s="530"/>
      <c r="BW9" s="530" t="s">
        <v>162</v>
      </c>
      <c r="BX9" s="530"/>
      <c r="BY9" s="532" t="s">
        <v>195</v>
      </c>
      <c r="BZ9" s="532"/>
      <c r="CA9" s="530" t="s">
        <v>163</v>
      </c>
      <c r="CB9" s="530"/>
      <c r="CC9" s="530" t="s">
        <v>162</v>
      </c>
      <c r="CD9" s="530"/>
      <c r="CE9" s="532" t="s">
        <v>195</v>
      </c>
      <c r="CF9" s="532"/>
      <c r="CG9" s="530" t="s">
        <v>163</v>
      </c>
      <c r="CH9" s="530"/>
      <c r="CI9" s="530" t="s">
        <v>162</v>
      </c>
      <c r="CJ9" s="530"/>
      <c r="CK9" s="532" t="s">
        <v>195</v>
      </c>
      <c r="CL9" s="532"/>
      <c r="CM9" s="530" t="s">
        <v>163</v>
      </c>
      <c r="CN9" s="530"/>
      <c r="CO9" s="535" t="s">
        <v>162</v>
      </c>
      <c r="CP9" s="536"/>
      <c r="CQ9" s="543" t="s">
        <v>195</v>
      </c>
      <c r="CR9" s="544"/>
      <c r="CS9" s="535" t="s">
        <v>163</v>
      </c>
      <c r="CT9" s="536"/>
      <c r="CU9" s="530" t="s">
        <v>162</v>
      </c>
      <c r="CV9" s="530"/>
      <c r="CW9" s="532" t="s">
        <v>195</v>
      </c>
      <c r="CX9" s="532"/>
      <c r="CY9" s="530" t="s">
        <v>163</v>
      </c>
      <c r="CZ9" s="530"/>
      <c r="DA9" s="530" t="s">
        <v>162</v>
      </c>
      <c r="DB9" s="530"/>
      <c r="DC9" s="532" t="s">
        <v>195</v>
      </c>
      <c r="DD9" s="532"/>
      <c r="DE9" s="530" t="s">
        <v>163</v>
      </c>
      <c r="DF9" s="530"/>
      <c r="DG9" s="530" t="s">
        <v>162</v>
      </c>
      <c r="DH9" s="530"/>
      <c r="DI9" s="532" t="s">
        <v>195</v>
      </c>
      <c r="DJ9" s="532"/>
      <c r="DK9" s="530" t="s">
        <v>163</v>
      </c>
      <c r="DL9" s="530"/>
      <c r="DM9" s="530" t="s">
        <v>162</v>
      </c>
      <c r="DN9" s="530"/>
      <c r="DO9" s="532" t="s">
        <v>195</v>
      </c>
      <c r="DP9" s="532"/>
      <c r="DQ9" s="530" t="s">
        <v>163</v>
      </c>
      <c r="DR9" s="530"/>
      <c r="DS9" s="530" t="s">
        <v>162</v>
      </c>
      <c r="DT9" s="530"/>
      <c r="DU9" s="532" t="s">
        <v>195</v>
      </c>
      <c r="DV9" s="532"/>
      <c r="DW9" s="530" t="s">
        <v>163</v>
      </c>
      <c r="DX9" s="530"/>
      <c r="DY9" s="545" t="s">
        <v>162</v>
      </c>
      <c r="DZ9" s="546"/>
      <c r="EA9" s="417" t="s">
        <v>195</v>
      </c>
      <c r="EB9" s="418"/>
      <c r="EC9" s="545" t="s">
        <v>163</v>
      </c>
      <c r="ED9" s="546"/>
      <c r="EE9" s="530" t="s">
        <v>162</v>
      </c>
      <c r="EF9" s="530"/>
      <c r="EG9" s="532" t="s">
        <v>195</v>
      </c>
      <c r="EH9" s="532"/>
      <c r="EI9" s="530" t="s">
        <v>163</v>
      </c>
      <c r="EJ9" s="530"/>
      <c r="EK9" s="530" t="s">
        <v>162</v>
      </c>
      <c r="EL9" s="530"/>
      <c r="EM9" s="532" t="s">
        <v>195</v>
      </c>
      <c r="EN9" s="532"/>
      <c r="EO9" s="530" t="s">
        <v>163</v>
      </c>
      <c r="EP9" s="530"/>
      <c r="EQ9" s="530" t="s">
        <v>162</v>
      </c>
      <c r="ER9" s="530"/>
      <c r="ES9" s="532" t="s">
        <v>195</v>
      </c>
      <c r="ET9" s="532"/>
      <c r="EU9" s="530" t="s">
        <v>163</v>
      </c>
      <c r="EV9" s="530"/>
      <c r="EW9" s="530" t="s">
        <v>162</v>
      </c>
      <c r="EX9" s="530"/>
      <c r="EY9" s="532" t="s">
        <v>195</v>
      </c>
      <c r="EZ9" s="532"/>
      <c r="FA9" s="530" t="s">
        <v>163</v>
      </c>
      <c r="FB9" s="530"/>
      <c r="FC9" s="530" t="s">
        <v>162</v>
      </c>
      <c r="FD9" s="530"/>
      <c r="FE9" s="532" t="s">
        <v>195</v>
      </c>
      <c r="FF9" s="532"/>
      <c r="FG9" s="530" t="s">
        <v>163</v>
      </c>
      <c r="FH9" s="530"/>
      <c r="FI9" s="530" t="s">
        <v>162</v>
      </c>
      <c r="FJ9" s="530"/>
      <c r="FK9" s="532" t="s">
        <v>291</v>
      </c>
      <c r="FL9" s="532"/>
      <c r="FM9" s="530" t="s">
        <v>163</v>
      </c>
      <c r="FN9" s="530"/>
      <c r="FO9" s="530" t="s">
        <v>162</v>
      </c>
      <c r="FP9" s="530"/>
      <c r="FQ9" s="532" t="s">
        <v>195</v>
      </c>
      <c r="FR9" s="532"/>
      <c r="FS9" s="530" t="s">
        <v>163</v>
      </c>
      <c r="FT9" s="530"/>
      <c r="FU9" s="530" t="s">
        <v>162</v>
      </c>
      <c r="FV9" s="530"/>
      <c r="FW9" s="532" t="s">
        <v>195</v>
      </c>
      <c r="FX9" s="532"/>
      <c r="FY9" s="530" t="s">
        <v>163</v>
      </c>
      <c r="FZ9" s="530"/>
      <c r="GA9" s="530" t="s">
        <v>162</v>
      </c>
      <c r="GB9" s="530"/>
      <c r="GC9" s="532" t="s">
        <v>195</v>
      </c>
      <c r="GD9" s="532"/>
      <c r="GE9" s="530" t="s">
        <v>163</v>
      </c>
      <c r="GF9" s="530"/>
      <c r="GG9" s="530" t="s">
        <v>162</v>
      </c>
      <c r="GH9" s="530"/>
      <c r="GI9" s="532" t="s">
        <v>195</v>
      </c>
      <c r="GJ9" s="532"/>
      <c r="GK9" s="530" t="s">
        <v>163</v>
      </c>
      <c r="GL9" s="530"/>
      <c r="GM9" s="530" t="s">
        <v>162</v>
      </c>
      <c r="GN9" s="530"/>
      <c r="GO9" s="532" t="s">
        <v>195</v>
      </c>
      <c r="GP9" s="532"/>
      <c r="GQ9" s="530" t="s">
        <v>163</v>
      </c>
      <c r="GR9" s="530"/>
      <c r="GS9" s="530" t="s">
        <v>162</v>
      </c>
      <c r="GT9" s="530"/>
      <c r="GU9" s="532" t="s">
        <v>195</v>
      </c>
      <c r="GV9" s="532"/>
      <c r="GW9" s="530" t="s">
        <v>163</v>
      </c>
      <c r="GX9" s="530"/>
      <c r="GY9" s="530" t="s">
        <v>162</v>
      </c>
      <c r="GZ9" s="530"/>
      <c r="HA9" s="532" t="s">
        <v>195</v>
      </c>
      <c r="HB9" s="532"/>
      <c r="HC9" s="530" t="s">
        <v>163</v>
      </c>
      <c r="HD9" s="530"/>
      <c r="HE9" s="530" t="s">
        <v>162</v>
      </c>
      <c r="HF9" s="530"/>
      <c r="HG9" s="532" t="s">
        <v>195</v>
      </c>
      <c r="HH9" s="532"/>
      <c r="HI9" s="530" t="s">
        <v>163</v>
      </c>
      <c r="HJ9" s="530"/>
      <c r="HK9" s="530" t="s">
        <v>162</v>
      </c>
      <c r="HL9" s="530"/>
      <c r="HM9" s="532" t="s">
        <v>195</v>
      </c>
      <c r="HN9" s="532"/>
      <c r="HO9" s="530" t="s">
        <v>163</v>
      </c>
      <c r="HP9" s="530"/>
      <c r="HQ9" s="530" t="s">
        <v>162</v>
      </c>
      <c r="HR9" s="530"/>
      <c r="HS9" s="532" t="s">
        <v>195</v>
      </c>
      <c r="HT9" s="532"/>
      <c r="HU9" s="530" t="s">
        <v>163</v>
      </c>
      <c r="HV9" s="530"/>
      <c r="HW9" s="530" t="s">
        <v>162</v>
      </c>
      <c r="HX9" s="530"/>
      <c r="HY9" s="532" t="s">
        <v>195</v>
      </c>
      <c r="HZ9" s="532"/>
      <c r="IA9" s="530" t="s">
        <v>163</v>
      </c>
      <c r="IB9" s="530"/>
      <c r="IC9" s="530" t="s">
        <v>162</v>
      </c>
      <c r="ID9" s="530"/>
      <c r="IE9" s="530" t="s">
        <v>163</v>
      </c>
      <c r="IF9" s="530"/>
      <c r="IG9" s="530" t="s">
        <v>162</v>
      </c>
      <c r="IH9" s="530"/>
      <c r="II9" s="530" t="s">
        <v>163</v>
      </c>
      <c r="IJ9" s="530"/>
      <c r="IK9" s="530" t="s">
        <v>162</v>
      </c>
      <c r="IL9" s="530"/>
      <c r="IM9" s="530" t="s">
        <v>163</v>
      </c>
      <c r="IN9" s="530"/>
      <c r="IO9" s="530" t="s">
        <v>162</v>
      </c>
      <c r="IP9" s="530"/>
      <c r="IQ9" s="530" t="s">
        <v>163</v>
      </c>
      <c r="IR9" s="530"/>
      <c r="IS9" s="530" t="s">
        <v>162</v>
      </c>
      <c r="IT9" s="530"/>
      <c r="IU9" s="530" t="s">
        <v>163</v>
      </c>
      <c r="IV9" s="530"/>
      <c r="IW9" s="530" t="s">
        <v>162</v>
      </c>
      <c r="IX9" s="530"/>
      <c r="IY9" s="530" t="s">
        <v>163</v>
      </c>
      <c r="IZ9" s="530"/>
      <c r="JA9" s="550" t="s">
        <v>162</v>
      </c>
      <c r="JB9" s="551"/>
      <c r="JC9" s="550" t="s">
        <v>163</v>
      </c>
      <c r="JD9" s="551"/>
    </row>
    <row r="10" spans="1:301" s="122" customFormat="1" ht="12.75" customHeight="1">
      <c r="A10" s="102"/>
      <c r="B10" s="102"/>
      <c r="C10" s="359" t="s">
        <v>164</v>
      </c>
      <c r="D10" s="359" t="s">
        <v>165</v>
      </c>
      <c r="E10" s="359" t="s">
        <v>164</v>
      </c>
      <c r="F10" s="359" t="s">
        <v>165</v>
      </c>
      <c r="G10" s="359" t="s">
        <v>164</v>
      </c>
      <c r="H10" s="359" t="s">
        <v>165</v>
      </c>
      <c r="I10" s="359" t="s">
        <v>164</v>
      </c>
      <c r="J10" s="359" t="s">
        <v>165</v>
      </c>
      <c r="K10" s="359" t="s">
        <v>164</v>
      </c>
      <c r="L10" s="359" t="s">
        <v>165</v>
      </c>
      <c r="M10" s="359" t="s">
        <v>164</v>
      </c>
      <c r="N10" s="359" t="s">
        <v>165</v>
      </c>
      <c r="O10" s="359" t="s">
        <v>164</v>
      </c>
      <c r="P10" s="359" t="s">
        <v>165</v>
      </c>
      <c r="Q10" s="359" t="s">
        <v>164</v>
      </c>
      <c r="R10" s="359" t="s">
        <v>165</v>
      </c>
      <c r="S10" s="359" t="s">
        <v>164</v>
      </c>
      <c r="T10" s="359" t="s">
        <v>165</v>
      </c>
      <c r="U10" s="359" t="s">
        <v>164</v>
      </c>
      <c r="V10" s="359" t="s">
        <v>165</v>
      </c>
      <c r="W10" s="359" t="s">
        <v>164</v>
      </c>
      <c r="X10" s="359" t="s">
        <v>165</v>
      </c>
      <c r="Y10" s="359" t="s">
        <v>164</v>
      </c>
      <c r="Z10" s="359" t="s">
        <v>165</v>
      </c>
      <c r="AA10" s="359" t="s">
        <v>164</v>
      </c>
      <c r="AB10" s="359" t="s">
        <v>165</v>
      </c>
      <c r="AC10" s="359" t="s">
        <v>164</v>
      </c>
      <c r="AD10" s="359" t="s">
        <v>165</v>
      </c>
      <c r="AE10" s="359" t="s">
        <v>164</v>
      </c>
      <c r="AF10" s="359" t="s">
        <v>165</v>
      </c>
      <c r="AG10" s="359" t="s">
        <v>164</v>
      </c>
      <c r="AH10" s="359" t="s">
        <v>165</v>
      </c>
      <c r="AI10" s="359" t="s">
        <v>164</v>
      </c>
      <c r="AJ10" s="359" t="s">
        <v>165</v>
      </c>
      <c r="AK10" s="359" t="s">
        <v>164</v>
      </c>
      <c r="AL10" s="359" t="s">
        <v>165</v>
      </c>
      <c r="AM10" s="359" t="s">
        <v>164</v>
      </c>
      <c r="AN10" s="359" t="s">
        <v>165</v>
      </c>
      <c r="AO10" s="359" t="s">
        <v>164</v>
      </c>
      <c r="AP10" s="359" t="s">
        <v>165</v>
      </c>
      <c r="AQ10" s="359" t="s">
        <v>164</v>
      </c>
      <c r="AR10" s="359" t="s">
        <v>165</v>
      </c>
      <c r="AS10" s="359" t="s">
        <v>164</v>
      </c>
      <c r="AT10" s="359" t="s">
        <v>165</v>
      </c>
      <c r="AU10" s="359" t="s">
        <v>164</v>
      </c>
      <c r="AV10" s="359" t="s">
        <v>165</v>
      </c>
      <c r="AW10" s="359" t="s">
        <v>164</v>
      </c>
      <c r="AX10" s="359" t="s">
        <v>165</v>
      </c>
      <c r="AY10" s="359" t="s">
        <v>164</v>
      </c>
      <c r="AZ10" s="359" t="s">
        <v>165</v>
      </c>
      <c r="BA10" s="359" t="s">
        <v>164</v>
      </c>
      <c r="BB10" s="359" t="s">
        <v>165</v>
      </c>
      <c r="BC10" s="359" t="s">
        <v>164</v>
      </c>
      <c r="BD10" s="359" t="s">
        <v>165</v>
      </c>
      <c r="BE10" s="359" t="s">
        <v>164</v>
      </c>
      <c r="BF10" s="359" t="s">
        <v>165</v>
      </c>
      <c r="BG10" s="359" t="s">
        <v>164</v>
      </c>
      <c r="BH10" s="359" t="s">
        <v>165</v>
      </c>
      <c r="BI10" s="359" t="s">
        <v>164</v>
      </c>
      <c r="BJ10" s="359" t="s">
        <v>165</v>
      </c>
      <c r="BK10" s="359" t="s">
        <v>164</v>
      </c>
      <c r="BL10" s="359" t="s">
        <v>165</v>
      </c>
      <c r="BM10" s="359" t="s">
        <v>164</v>
      </c>
      <c r="BN10" s="359" t="s">
        <v>165</v>
      </c>
      <c r="BO10" s="359" t="s">
        <v>164</v>
      </c>
      <c r="BP10" s="359" t="s">
        <v>165</v>
      </c>
      <c r="BQ10" s="359" t="s">
        <v>164</v>
      </c>
      <c r="BR10" s="359" t="s">
        <v>165</v>
      </c>
      <c r="BS10" s="359" t="s">
        <v>164</v>
      </c>
      <c r="BT10" s="359" t="s">
        <v>165</v>
      </c>
      <c r="BU10" s="359" t="s">
        <v>164</v>
      </c>
      <c r="BV10" s="359" t="s">
        <v>165</v>
      </c>
      <c r="BW10" s="359" t="s">
        <v>164</v>
      </c>
      <c r="BX10" s="359" t="s">
        <v>165</v>
      </c>
      <c r="BY10" s="359" t="s">
        <v>164</v>
      </c>
      <c r="BZ10" s="359" t="s">
        <v>165</v>
      </c>
      <c r="CA10" s="359" t="s">
        <v>164</v>
      </c>
      <c r="CB10" s="359" t="s">
        <v>165</v>
      </c>
      <c r="CC10" s="359" t="s">
        <v>164</v>
      </c>
      <c r="CD10" s="359" t="s">
        <v>165</v>
      </c>
      <c r="CE10" s="359" t="s">
        <v>164</v>
      </c>
      <c r="CF10" s="359" t="s">
        <v>165</v>
      </c>
      <c r="CG10" s="359" t="s">
        <v>164</v>
      </c>
      <c r="CH10" s="359" t="s">
        <v>165</v>
      </c>
      <c r="CI10" s="359" t="s">
        <v>164</v>
      </c>
      <c r="CJ10" s="359" t="s">
        <v>165</v>
      </c>
      <c r="CK10" s="359" t="s">
        <v>164</v>
      </c>
      <c r="CL10" s="359" t="s">
        <v>165</v>
      </c>
      <c r="CM10" s="359" t="s">
        <v>164</v>
      </c>
      <c r="CN10" s="359" t="s">
        <v>165</v>
      </c>
      <c r="CO10" s="359" t="s">
        <v>164</v>
      </c>
      <c r="CP10" s="359" t="s">
        <v>165</v>
      </c>
      <c r="CQ10" s="359" t="s">
        <v>164</v>
      </c>
      <c r="CR10" s="359" t="s">
        <v>165</v>
      </c>
      <c r="CS10" s="359" t="s">
        <v>164</v>
      </c>
      <c r="CT10" s="359" t="s">
        <v>165</v>
      </c>
      <c r="CU10" s="359" t="s">
        <v>164</v>
      </c>
      <c r="CV10" s="359" t="s">
        <v>165</v>
      </c>
      <c r="CW10" s="359" t="s">
        <v>164</v>
      </c>
      <c r="CX10" s="359" t="s">
        <v>165</v>
      </c>
      <c r="CY10" s="359" t="s">
        <v>164</v>
      </c>
      <c r="CZ10" s="359" t="s">
        <v>165</v>
      </c>
      <c r="DA10" s="359" t="s">
        <v>164</v>
      </c>
      <c r="DB10" s="359" t="s">
        <v>165</v>
      </c>
      <c r="DC10" s="359" t="s">
        <v>164</v>
      </c>
      <c r="DD10" s="359" t="s">
        <v>165</v>
      </c>
      <c r="DE10" s="359" t="s">
        <v>164</v>
      </c>
      <c r="DF10" s="359" t="s">
        <v>165</v>
      </c>
      <c r="DG10" s="359" t="s">
        <v>164</v>
      </c>
      <c r="DH10" s="359" t="s">
        <v>165</v>
      </c>
      <c r="DI10" s="359" t="s">
        <v>164</v>
      </c>
      <c r="DJ10" s="359" t="s">
        <v>165</v>
      </c>
      <c r="DK10" s="359" t="s">
        <v>164</v>
      </c>
      <c r="DL10" s="359" t="s">
        <v>165</v>
      </c>
      <c r="DM10" s="359" t="s">
        <v>164</v>
      </c>
      <c r="DN10" s="359" t="s">
        <v>165</v>
      </c>
      <c r="DO10" s="359" t="s">
        <v>164</v>
      </c>
      <c r="DP10" s="359" t="s">
        <v>165</v>
      </c>
      <c r="DQ10" s="359" t="s">
        <v>164</v>
      </c>
      <c r="DR10" s="359" t="s">
        <v>165</v>
      </c>
      <c r="DS10" s="359" t="s">
        <v>164</v>
      </c>
      <c r="DT10" s="359" t="s">
        <v>165</v>
      </c>
      <c r="DU10" s="359" t="s">
        <v>164</v>
      </c>
      <c r="DV10" s="359" t="s">
        <v>165</v>
      </c>
      <c r="DW10" s="359" t="s">
        <v>164</v>
      </c>
      <c r="DX10" s="359" t="s">
        <v>165</v>
      </c>
      <c r="DY10" s="359" t="s">
        <v>164</v>
      </c>
      <c r="DZ10" s="359" t="s">
        <v>165</v>
      </c>
      <c r="EA10" s="359" t="s">
        <v>164</v>
      </c>
      <c r="EB10" s="359" t="s">
        <v>165</v>
      </c>
      <c r="EC10" s="359" t="s">
        <v>164</v>
      </c>
      <c r="ED10" s="359" t="s">
        <v>165</v>
      </c>
      <c r="EE10" s="359" t="s">
        <v>164</v>
      </c>
      <c r="EF10" s="359" t="s">
        <v>165</v>
      </c>
      <c r="EG10" s="359" t="s">
        <v>164</v>
      </c>
      <c r="EH10" s="359" t="s">
        <v>165</v>
      </c>
      <c r="EI10" s="359" t="s">
        <v>164</v>
      </c>
      <c r="EJ10" s="359" t="s">
        <v>165</v>
      </c>
      <c r="EK10" s="359" t="s">
        <v>164</v>
      </c>
      <c r="EL10" s="359" t="s">
        <v>165</v>
      </c>
      <c r="EM10" s="359" t="s">
        <v>164</v>
      </c>
      <c r="EN10" s="359" t="s">
        <v>165</v>
      </c>
      <c r="EO10" s="359" t="s">
        <v>164</v>
      </c>
      <c r="EP10" s="359" t="s">
        <v>165</v>
      </c>
      <c r="EQ10" s="359" t="s">
        <v>164</v>
      </c>
      <c r="ER10" s="359" t="s">
        <v>165</v>
      </c>
      <c r="ES10" s="359" t="s">
        <v>164</v>
      </c>
      <c r="ET10" s="359" t="s">
        <v>165</v>
      </c>
      <c r="EU10" s="359" t="s">
        <v>164</v>
      </c>
      <c r="EV10" s="359" t="s">
        <v>165</v>
      </c>
      <c r="EW10" s="359" t="s">
        <v>164</v>
      </c>
      <c r="EX10" s="359" t="s">
        <v>165</v>
      </c>
      <c r="EY10" s="359" t="s">
        <v>164</v>
      </c>
      <c r="EZ10" s="359" t="s">
        <v>165</v>
      </c>
      <c r="FA10" s="359" t="s">
        <v>164</v>
      </c>
      <c r="FB10" s="359" t="s">
        <v>165</v>
      </c>
      <c r="FC10" s="359" t="s">
        <v>164</v>
      </c>
      <c r="FD10" s="359" t="s">
        <v>165</v>
      </c>
      <c r="FE10" s="359" t="s">
        <v>164</v>
      </c>
      <c r="FF10" s="359" t="s">
        <v>165</v>
      </c>
      <c r="FG10" s="359" t="s">
        <v>164</v>
      </c>
      <c r="FH10" s="359" t="s">
        <v>165</v>
      </c>
      <c r="FI10" s="359" t="s">
        <v>164</v>
      </c>
      <c r="FJ10" s="359" t="s">
        <v>165</v>
      </c>
      <c r="FK10" s="359" t="s">
        <v>164</v>
      </c>
      <c r="FL10" s="359" t="s">
        <v>165</v>
      </c>
      <c r="FM10" s="359" t="s">
        <v>164</v>
      </c>
      <c r="FN10" s="359" t="s">
        <v>165</v>
      </c>
      <c r="FO10" s="359" t="s">
        <v>164</v>
      </c>
      <c r="FP10" s="359" t="s">
        <v>165</v>
      </c>
      <c r="FQ10" s="359" t="s">
        <v>164</v>
      </c>
      <c r="FR10" s="359" t="s">
        <v>165</v>
      </c>
      <c r="FS10" s="359" t="s">
        <v>164</v>
      </c>
      <c r="FT10" s="359" t="s">
        <v>165</v>
      </c>
      <c r="FU10" s="359" t="s">
        <v>164</v>
      </c>
      <c r="FV10" s="359" t="s">
        <v>165</v>
      </c>
      <c r="FW10" s="359" t="s">
        <v>164</v>
      </c>
      <c r="FX10" s="359" t="s">
        <v>165</v>
      </c>
      <c r="FY10" s="359" t="s">
        <v>164</v>
      </c>
      <c r="FZ10" s="359" t="s">
        <v>165</v>
      </c>
      <c r="GA10" s="359" t="s">
        <v>164</v>
      </c>
      <c r="GB10" s="359" t="s">
        <v>165</v>
      </c>
      <c r="GC10" s="359" t="s">
        <v>164</v>
      </c>
      <c r="GD10" s="359" t="s">
        <v>165</v>
      </c>
      <c r="GE10" s="359" t="s">
        <v>164</v>
      </c>
      <c r="GF10" s="359" t="s">
        <v>165</v>
      </c>
      <c r="GG10" s="359" t="s">
        <v>164</v>
      </c>
      <c r="GH10" s="359" t="s">
        <v>165</v>
      </c>
      <c r="GI10" s="359" t="s">
        <v>164</v>
      </c>
      <c r="GJ10" s="359" t="s">
        <v>165</v>
      </c>
      <c r="GK10" s="359" t="s">
        <v>164</v>
      </c>
      <c r="GL10" s="359" t="s">
        <v>165</v>
      </c>
      <c r="GM10" s="359" t="s">
        <v>164</v>
      </c>
      <c r="GN10" s="359" t="s">
        <v>165</v>
      </c>
      <c r="GO10" s="359" t="s">
        <v>164</v>
      </c>
      <c r="GP10" s="359" t="s">
        <v>165</v>
      </c>
      <c r="GQ10" s="359" t="s">
        <v>164</v>
      </c>
      <c r="GR10" s="359" t="s">
        <v>165</v>
      </c>
      <c r="GS10" s="359" t="s">
        <v>164</v>
      </c>
      <c r="GT10" s="359" t="s">
        <v>165</v>
      </c>
      <c r="GU10" s="359" t="s">
        <v>164</v>
      </c>
      <c r="GV10" s="359" t="s">
        <v>165</v>
      </c>
      <c r="GW10" s="359" t="s">
        <v>164</v>
      </c>
      <c r="GX10" s="359" t="s">
        <v>165</v>
      </c>
      <c r="GY10" s="359" t="s">
        <v>164</v>
      </c>
      <c r="GZ10" s="359" t="s">
        <v>165</v>
      </c>
      <c r="HA10" s="359" t="s">
        <v>164</v>
      </c>
      <c r="HB10" s="359" t="s">
        <v>165</v>
      </c>
      <c r="HC10" s="359" t="s">
        <v>164</v>
      </c>
      <c r="HD10" s="359" t="s">
        <v>165</v>
      </c>
      <c r="HE10" s="359" t="s">
        <v>164</v>
      </c>
      <c r="HF10" s="359" t="s">
        <v>165</v>
      </c>
      <c r="HG10" s="359" t="s">
        <v>164</v>
      </c>
      <c r="HH10" s="359" t="s">
        <v>165</v>
      </c>
      <c r="HI10" s="359" t="s">
        <v>164</v>
      </c>
      <c r="HJ10" s="359" t="s">
        <v>165</v>
      </c>
      <c r="HK10" s="359" t="s">
        <v>164</v>
      </c>
      <c r="HL10" s="359" t="s">
        <v>165</v>
      </c>
      <c r="HM10" s="359" t="s">
        <v>164</v>
      </c>
      <c r="HN10" s="359" t="s">
        <v>165</v>
      </c>
      <c r="HO10" s="359" t="s">
        <v>164</v>
      </c>
      <c r="HP10" s="359" t="s">
        <v>165</v>
      </c>
      <c r="HQ10" s="359" t="s">
        <v>164</v>
      </c>
      <c r="HR10" s="359" t="s">
        <v>165</v>
      </c>
      <c r="HS10" s="359" t="s">
        <v>164</v>
      </c>
      <c r="HT10" s="359" t="s">
        <v>165</v>
      </c>
      <c r="HU10" s="359" t="s">
        <v>164</v>
      </c>
      <c r="HV10" s="359" t="s">
        <v>165</v>
      </c>
      <c r="HW10" s="359" t="s">
        <v>164</v>
      </c>
      <c r="HX10" s="359" t="s">
        <v>165</v>
      </c>
      <c r="HY10" s="359" t="s">
        <v>164</v>
      </c>
      <c r="HZ10" s="359" t="s">
        <v>165</v>
      </c>
      <c r="IA10" s="359" t="s">
        <v>164</v>
      </c>
      <c r="IB10" s="359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60" t="s">
        <v>164</v>
      </c>
      <c r="JB10" s="360" t="s">
        <v>165</v>
      </c>
      <c r="JC10" s="360" t="s">
        <v>164</v>
      </c>
      <c r="JD10" s="360" t="s">
        <v>165</v>
      </c>
    </row>
    <row r="11" spans="1:301" s="354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1.1299999999999999</v>
      </c>
      <c r="CD11" s="71"/>
      <c r="CE11" s="88"/>
      <c r="CF11" s="88"/>
      <c r="CG11" s="67">
        <f>CC11+CE11</f>
        <v>1.1299999999999999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7"/>
      <c r="HY43" s="317"/>
      <c r="HZ43" s="317"/>
      <c r="IA43" s="67">
        <f t="shared" si="72"/>
        <v>26.29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26.29</v>
      </c>
      <c r="HX44" s="317"/>
      <c r="HY44" s="317"/>
      <c r="HZ44" s="317"/>
      <c r="IA44" s="67">
        <f t="shared" si="72"/>
        <v>26.29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26.29</v>
      </c>
      <c r="HX71" s="317"/>
      <c r="HY71" s="317"/>
      <c r="HZ71" s="317"/>
      <c r="IA71" s="67">
        <f t="shared" si="72"/>
        <v>26.29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7"/>
      <c r="HY72" s="317"/>
      <c r="HZ72" s="317"/>
      <c r="IA72" s="67">
        <f t="shared" si="72"/>
        <v>26.29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7"/>
      <c r="HY73" s="317"/>
      <c r="HZ73" s="317"/>
      <c r="IA73" s="67">
        <f t="shared" si="72"/>
        <v>26.29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1.1299999999999999</v>
      </c>
      <c r="CD79" s="71"/>
      <c r="CE79" s="88"/>
      <c r="CF79" s="88"/>
      <c r="CG79" s="67">
        <f t="shared" si="120"/>
        <v>1.1299999999999999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1.1299999999999999</v>
      </c>
      <c r="CD80" s="71"/>
      <c r="CE80" s="88"/>
      <c r="CF80" s="88"/>
      <c r="CG80" s="67">
        <f t="shared" si="120"/>
        <v>1.1299999999999999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1.1299999999999999</v>
      </c>
      <c r="CD81" s="71"/>
      <c r="CE81" s="88"/>
      <c r="CF81" s="88"/>
      <c r="CG81" s="67">
        <f t="shared" si="120"/>
        <v>1.1299999999999999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1.1299999999999999</v>
      </c>
      <c r="CD82" s="71"/>
      <c r="CE82" s="88"/>
      <c r="CF82" s="88"/>
      <c r="CG82" s="67">
        <f t="shared" si="120"/>
        <v>1.1299999999999999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1.1299999999999999</v>
      </c>
      <c r="CD83" s="71"/>
      <c r="CE83" s="88"/>
      <c r="CF83" s="88"/>
      <c r="CG83" s="67">
        <f t="shared" si="120"/>
        <v>1.1299999999999999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1.1299999999999999</v>
      </c>
      <c r="CD84" s="71"/>
      <c r="CE84" s="88"/>
      <c r="CF84" s="88"/>
      <c r="CG84" s="67">
        <f t="shared" si="120"/>
        <v>1.1299999999999999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1.1299999999999999</v>
      </c>
      <c r="CD85" s="71"/>
      <c r="CE85" s="88"/>
      <c r="CF85" s="88"/>
      <c r="CG85" s="67">
        <f t="shared" si="120"/>
        <v>1.1299999999999999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1.1299999999999999</v>
      </c>
      <c r="CD86" s="71"/>
      <c r="CE86" s="88"/>
      <c r="CF86" s="88"/>
      <c r="CG86" s="67">
        <f t="shared" si="120"/>
        <v>1.1299999999999999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1.1299999999999999</v>
      </c>
      <c r="CD87" s="71"/>
      <c r="CE87" s="88"/>
      <c r="CF87" s="88"/>
      <c r="CG87" s="67">
        <f t="shared" si="120"/>
        <v>1.1299999999999999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1.1299999999999999</v>
      </c>
      <c r="CD88" s="71"/>
      <c r="CE88" s="88"/>
      <c r="CF88" s="88"/>
      <c r="CG88" s="67">
        <f t="shared" si="120"/>
        <v>1.1299999999999999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1.1299999999999999</v>
      </c>
      <c r="CD89" s="71"/>
      <c r="CE89" s="88"/>
      <c r="CF89" s="88"/>
      <c r="CG89" s="67">
        <f t="shared" si="120"/>
        <v>1.1299999999999999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1.1299999999999999</v>
      </c>
      <c r="CD90" s="71"/>
      <c r="CE90" s="88"/>
      <c r="CF90" s="88"/>
      <c r="CG90" s="67">
        <f t="shared" si="120"/>
        <v>1.1299999999999999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1.1299999999999999</v>
      </c>
      <c r="CD91" s="71"/>
      <c r="CE91" s="88"/>
      <c r="CF91" s="88"/>
      <c r="CG91" s="67">
        <f t="shared" si="120"/>
        <v>1.1299999999999999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1.1299999999999999</v>
      </c>
      <c r="CD92" s="71"/>
      <c r="CE92" s="88"/>
      <c r="CF92" s="88"/>
      <c r="CG92" s="67">
        <f t="shared" si="120"/>
        <v>1.1299999999999999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1.1299999999999999</v>
      </c>
      <c r="CD93" s="71"/>
      <c r="CE93" s="88"/>
      <c r="CF93" s="88"/>
      <c r="CG93" s="67">
        <f t="shared" si="120"/>
        <v>1.1299999999999999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1.1299999999999999</v>
      </c>
      <c r="CD94" s="71"/>
      <c r="CE94" s="88"/>
      <c r="CF94" s="88"/>
      <c r="CG94" s="67">
        <f t="shared" si="120"/>
        <v>1.1299999999999999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1.1299999999999999</v>
      </c>
      <c r="CD95" s="71"/>
      <c r="CE95" s="88"/>
      <c r="CF95" s="88"/>
      <c r="CG95" s="67">
        <f t="shared" si="120"/>
        <v>1.1299999999999999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1.1299999999999999</v>
      </c>
      <c r="CD96" s="71"/>
      <c r="CE96" s="88"/>
      <c r="CF96" s="88"/>
      <c r="CG96" s="67">
        <f t="shared" si="120"/>
        <v>1.1299999999999999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1.1299999999999999</v>
      </c>
      <c r="CD97" s="71"/>
      <c r="CE97" s="88"/>
      <c r="CF97" s="88"/>
      <c r="CG97" s="67">
        <f t="shared" si="120"/>
        <v>1.1299999999999999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1.1299999999999999</v>
      </c>
      <c r="CD98" s="71"/>
      <c r="CE98" s="88"/>
      <c r="CF98" s="88"/>
      <c r="CG98" s="67">
        <f t="shared" si="120"/>
        <v>1.1299999999999999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1.1299999999999999</v>
      </c>
      <c r="CD99" s="71"/>
      <c r="CE99" s="88"/>
      <c r="CF99" s="88"/>
      <c r="CG99" s="67">
        <f t="shared" si="120"/>
        <v>1.1299999999999999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1.1299999999999999</v>
      </c>
      <c r="CD100" s="71"/>
      <c r="CE100" s="88"/>
      <c r="CF100" s="88"/>
      <c r="CG100" s="67">
        <f t="shared" si="120"/>
        <v>1.1299999999999999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1.1299999999999999</v>
      </c>
      <c r="CD101" s="71"/>
      <c r="CE101" s="88"/>
      <c r="CF101" s="88"/>
      <c r="CG101" s="67">
        <f t="shared" si="120"/>
        <v>1.1299999999999999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1.1299999999999999</v>
      </c>
      <c r="CD102" s="71"/>
      <c r="CE102" s="88"/>
      <c r="CF102" s="88"/>
      <c r="CG102" s="67">
        <f t="shared" si="120"/>
        <v>1.1299999999999999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1.1299999999999999</v>
      </c>
      <c r="CD103" s="71"/>
      <c r="CE103" s="88"/>
      <c r="CF103" s="88"/>
      <c r="CG103" s="67">
        <f t="shared" si="120"/>
        <v>1.1299999999999999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1.1299999999999999</v>
      </c>
      <c r="CD104" s="71"/>
      <c r="CE104" s="88"/>
      <c r="CF104" s="88"/>
      <c r="CG104" s="67">
        <f t="shared" si="120"/>
        <v>1.1299999999999999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1.1299999999999999</v>
      </c>
      <c r="CD105" s="71"/>
      <c r="CE105" s="88"/>
      <c r="CF105" s="88"/>
      <c r="CG105" s="67">
        <f t="shared" si="120"/>
        <v>1.1299999999999999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1.1299999999999999</v>
      </c>
      <c r="CD106" s="71"/>
      <c r="CE106" s="88"/>
      <c r="CF106" s="88"/>
      <c r="CG106" s="67">
        <f t="shared" si="120"/>
        <v>1.1299999999999999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1.1299999999999999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1.1299999999999999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1.1299999999999988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1.1299999999999988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6.0247916666666681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6.0247916666666681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8" t="s">
        <v>136</v>
      </c>
      <c r="J112" s="538"/>
      <c r="K112" s="538"/>
      <c r="L112" s="538"/>
      <c r="M112" s="538"/>
      <c r="N112" s="538"/>
      <c r="O112" s="538"/>
      <c r="P112" s="538"/>
      <c r="Q112" s="538"/>
      <c r="R112" s="538"/>
      <c r="S112" s="538"/>
      <c r="T112" s="538"/>
      <c r="U112" s="112"/>
      <c r="V112" s="112"/>
    </row>
    <row r="113" spans="9:22" ht="21.75" customHeight="1">
      <c r="I113" s="537" t="s">
        <v>179</v>
      </c>
      <c r="J113" s="537"/>
      <c r="K113" s="538"/>
      <c r="L113" s="538"/>
      <c r="M113" s="537" t="s">
        <v>180</v>
      </c>
      <c r="N113" s="537"/>
      <c r="O113" s="537"/>
      <c r="P113" s="537"/>
      <c r="Q113" s="537"/>
      <c r="R113" s="537"/>
      <c r="S113" s="537"/>
      <c r="T113" s="537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24"/>
  <sheetViews>
    <sheetView zoomScale="120" zoomScaleNormal="120" workbookViewId="0">
      <pane xSplit="2" ySplit="10" topLeftCell="C89" activePane="bottomRight" state="frozen"/>
      <selection pane="topRight" activeCell="C1" sqref="C1"/>
      <selection pane="bottomLeft" activeCell="A11" sqref="A11"/>
      <selection pane="bottomRight" activeCell="J15" sqref="J1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08.10.2026</v>
      </c>
      <c r="J4" s="94"/>
      <c r="K4" s="94"/>
      <c r="L4" s="94"/>
      <c r="M4" s="95"/>
      <c r="N4" s="95"/>
      <c r="O4" s="95"/>
      <c r="P4" s="95"/>
      <c r="Q4" s="95" t="s">
        <v>28</v>
      </c>
      <c r="R4" s="565" t="str">
        <f>'CGP SCHEDULE'!$AG$5</f>
        <v>23:45</v>
      </c>
      <c r="S4" s="565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6" t="str">
        <f>'CGP SCHEDULE'!AG7</f>
        <v>Revision-02</v>
      </c>
      <c r="U6" s="567"/>
      <c r="V6" s="567"/>
      <c r="W6" s="567"/>
      <c r="X6" s="567"/>
      <c r="Y6" s="567"/>
      <c r="Z6" s="567"/>
      <c r="AA6" s="567"/>
      <c r="AB6" s="567"/>
      <c r="AC6" s="567"/>
      <c r="AD6" s="567"/>
      <c r="AE6" s="568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08.10.2026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8" t="s">
        <v>246</v>
      </c>
      <c r="D8" s="436"/>
      <c r="E8" s="436"/>
      <c r="F8" s="436"/>
      <c r="G8" s="436"/>
      <c r="H8" s="437"/>
      <c r="I8" s="408" t="s">
        <v>172</v>
      </c>
      <c r="J8" s="436"/>
      <c r="K8" s="436"/>
      <c r="L8" s="436"/>
      <c r="M8" s="436"/>
      <c r="N8" s="437"/>
      <c r="O8" s="525" t="s">
        <v>0</v>
      </c>
      <c r="P8" s="561"/>
      <c r="Q8" s="561"/>
      <c r="R8" s="561"/>
      <c r="S8" s="561"/>
      <c r="T8" s="489"/>
      <c r="U8" s="562" t="s">
        <v>177</v>
      </c>
      <c r="V8" s="563"/>
      <c r="W8" s="563"/>
      <c r="X8" s="563"/>
      <c r="Y8" s="563"/>
      <c r="Z8" s="564"/>
      <c r="AA8" s="408" t="s">
        <v>1</v>
      </c>
      <c r="AB8" s="436"/>
      <c r="AC8" s="436"/>
      <c r="AD8" s="436"/>
      <c r="AE8" s="436"/>
      <c r="AF8" s="437"/>
      <c r="AG8" s="435" t="s">
        <v>184</v>
      </c>
      <c r="AH8" s="436"/>
      <c r="AI8" s="436"/>
      <c r="AJ8" s="436"/>
      <c r="AK8" s="436"/>
      <c r="AL8" s="437"/>
      <c r="AM8" s="408" t="s">
        <v>191</v>
      </c>
      <c r="AN8" s="493"/>
      <c r="AO8" s="493"/>
      <c r="AP8" s="493"/>
      <c r="AQ8" s="493"/>
      <c r="AR8" s="409"/>
      <c r="AS8" s="408" t="s">
        <v>2</v>
      </c>
      <c r="AT8" s="436"/>
      <c r="AU8" s="436"/>
      <c r="AV8" s="436"/>
      <c r="AW8" s="436"/>
      <c r="AX8" s="437"/>
      <c r="AY8" s="408" t="s">
        <v>18</v>
      </c>
      <c r="AZ8" s="436"/>
      <c r="BA8" s="436"/>
      <c r="BB8" s="436"/>
      <c r="BC8" s="436"/>
      <c r="BD8" s="437"/>
      <c r="BE8" s="408" t="s">
        <v>3</v>
      </c>
      <c r="BF8" s="436"/>
      <c r="BG8" s="436"/>
      <c r="BH8" s="436"/>
      <c r="BI8" s="436"/>
      <c r="BJ8" s="437"/>
      <c r="BK8" s="408" t="s">
        <v>4</v>
      </c>
      <c r="BL8" s="436"/>
      <c r="BM8" s="436"/>
      <c r="BN8" s="436"/>
      <c r="BO8" s="436"/>
      <c r="BP8" s="437"/>
      <c r="BQ8" s="408" t="s">
        <v>6</v>
      </c>
      <c r="BR8" s="436"/>
      <c r="BS8" s="436"/>
      <c r="BT8" s="436"/>
      <c r="BU8" s="436"/>
      <c r="BV8" s="437"/>
      <c r="BW8" s="438" t="s">
        <v>170</v>
      </c>
      <c r="BX8" s="438"/>
      <c r="BY8" s="438"/>
      <c r="BZ8" s="438"/>
      <c r="CA8" s="438"/>
      <c r="CB8" s="438"/>
      <c r="CC8" s="562" t="s">
        <v>176</v>
      </c>
      <c r="CD8" s="563"/>
      <c r="CE8" s="563"/>
      <c r="CF8" s="563"/>
      <c r="CG8" s="563"/>
      <c r="CH8" s="563"/>
      <c r="CI8" s="408" t="s">
        <v>9</v>
      </c>
      <c r="CJ8" s="436"/>
      <c r="CK8" s="436"/>
      <c r="CL8" s="436"/>
      <c r="CM8" s="436"/>
      <c r="CN8" s="437"/>
      <c r="CO8" s="408" t="s">
        <v>12</v>
      </c>
      <c r="CP8" s="436"/>
      <c r="CQ8" s="436"/>
      <c r="CR8" s="436"/>
      <c r="CS8" s="436"/>
      <c r="CT8" s="437"/>
      <c r="CU8" s="408" t="s">
        <v>183</v>
      </c>
      <c r="CV8" s="436"/>
      <c r="CW8" s="436"/>
      <c r="CX8" s="436"/>
      <c r="CY8" s="436"/>
      <c r="CZ8" s="437"/>
      <c r="DA8" s="408" t="s">
        <v>192</v>
      </c>
      <c r="DB8" s="436"/>
      <c r="DC8" s="436"/>
      <c r="DD8" s="436"/>
      <c r="DE8" s="436"/>
      <c r="DF8" s="437"/>
      <c r="DG8" s="408" t="s">
        <v>15</v>
      </c>
      <c r="DH8" s="436"/>
      <c r="DI8" s="436"/>
      <c r="DJ8" s="436"/>
      <c r="DK8" s="436"/>
      <c r="DL8" s="437"/>
      <c r="DM8" s="408" t="s">
        <v>143</v>
      </c>
      <c r="DN8" s="493"/>
      <c r="DO8" s="493"/>
      <c r="DP8" s="493"/>
      <c r="DQ8" s="493"/>
      <c r="DR8" s="493"/>
      <c r="DS8" s="408" t="s">
        <v>185</v>
      </c>
      <c r="DT8" s="436"/>
      <c r="DU8" s="436"/>
      <c r="DV8" s="436"/>
      <c r="DW8" s="436"/>
      <c r="DX8" s="436"/>
      <c r="DY8" s="408" t="s">
        <v>189</v>
      </c>
      <c r="DZ8" s="436"/>
      <c r="EA8" s="436"/>
      <c r="EB8" s="436"/>
      <c r="EC8" s="436"/>
      <c r="ED8" s="437"/>
      <c r="EE8" s="525" t="s">
        <v>175</v>
      </c>
      <c r="EF8" s="561"/>
      <c r="EG8" s="561"/>
      <c r="EH8" s="561"/>
      <c r="EI8" s="561"/>
      <c r="EJ8" s="489"/>
      <c r="EK8" s="408" t="s">
        <v>19</v>
      </c>
      <c r="EL8" s="436"/>
      <c r="EM8" s="436"/>
      <c r="EN8" s="436"/>
      <c r="EO8" s="436"/>
      <c r="EP8" s="437"/>
      <c r="EQ8" s="408" t="s">
        <v>200</v>
      </c>
      <c r="ER8" s="436"/>
      <c r="ES8" s="436"/>
      <c r="ET8" s="436"/>
      <c r="EU8" s="436"/>
      <c r="EV8" s="437"/>
      <c r="EW8" s="410" t="s">
        <v>219</v>
      </c>
      <c r="EX8" s="438"/>
      <c r="EY8" s="438"/>
      <c r="EZ8" s="438"/>
      <c r="FA8" s="438"/>
      <c r="FB8" s="438"/>
      <c r="FC8" s="410" t="s">
        <v>220</v>
      </c>
      <c r="FD8" s="438"/>
      <c r="FE8" s="438"/>
      <c r="FF8" s="438"/>
      <c r="FG8" s="438"/>
      <c r="FH8" s="438"/>
      <c r="FI8" s="410" t="s">
        <v>221</v>
      </c>
      <c r="FJ8" s="438"/>
      <c r="FK8" s="438"/>
      <c r="FL8" s="438"/>
      <c r="FM8" s="438"/>
      <c r="FN8" s="438"/>
      <c r="FO8" s="410" t="s">
        <v>222</v>
      </c>
      <c r="FP8" s="438"/>
      <c r="FQ8" s="438"/>
      <c r="FR8" s="438"/>
      <c r="FS8" s="438"/>
      <c r="FT8" s="438"/>
      <c r="FU8" s="410" t="s">
        <v>223</v>
      </c>
      <c r="FV8" s="438"/>
      <c r="FW8" s="438"/>
      <c r="FX8" s="438"/>
      <c r="FY8" s="438"/>
      <c r="FZ8" s="438"/>
      <c r="GA8" s="410" t="s">
        <v>224</v>
      </c>
      <c r="GB8" s="438"/>
      <c r="GC8" s="438"/>
      <c r="GD8" s="438"/>
      <c r="GE8" s="438"/>
      <c r="GF8" s="438"/>
      <c r="GG8" s="410" t="s">
        <v>230</v>
      </c>
      <c r="GH8" s="438"/>
      <c r="GI8" s="438"/>
      <c r="GJ8" s="438"/>
      <c r="GK8" s="410" t="s">
        <v>231</v>
      </c>
      <c r="GL8" s="438"/>
      <c r="GM8" s="438"/>
      <c r="GN8" s="438"/>
      <c r="GO8" s="408" t="s">
        <v>247</v>
      </c>
      <c r="GP8" s="493"/>
      <c r="GQ8" s="493"/>
      <c r="GR8" s="409"/>
      <c r="GS8" s="439" t="s">
        <v>252</v>
      </c>
      <c r="GT8" s="439"/>
      <c r="GU8" s="439"/>
      <c r="GV8" s="439"/>
      <c r="GW8" s="410" t="s">
        <v>237</v>
      </c>
      <c r="GX8" s="438"/>
      <c r="GY8" s="438"/>
      <c r="GZ8" s="438"/>
      <c r="HA8" s="462" t="s">
        <v>321</v>
      </c>
      <c r="HB8" s="438"/>
      <c r="HC8" s="438"/>
      <c r="HD8" s="438"/>
      <c r="HE8" s="410" t="s">
        <v>270</v>
      </c>
      <c r="HF8" s="438"/>
      <c r="HG8" s="438"/>
      <c r="HH8" s="438"/>
      <c r="HI8" s="410" t="s">
        <v>271</v>
      </c>
      <c r="HJ8" s="438"/>
      <c r="HK8" s="438"/>
      <c r="HL8" s="438"/>
      <c r="HM8" s="410" t="s">
        <v>272</v>
      </c>
      <c r="HN8" s="438"/>
      <c r="HO8" s="438"/>
      <c r="HP8" s="438"/>
      <c r="HQ8" s="410" t="s">
        <v>273</v>
      </c>
      <c r="HR8" s="438"/>
      <c r="HS8" s="438"/>
      <c r="HT8" s="438"/>
      <c r="HU8" s="410" t="s">
        <v>274</v>
      </c>
      <c r="HV8" s="438"/>
      <c r="HW8" s="438"/>
      <c r="HX8" s="438"/>
      <c r="HY8" s="410" t="s">
        <v>264</v>
      </c>
      <c r="HZ8" s="438"/>
      <c r="IA8" s="438"/>
      <c r="IB8" s="438"/>
      <c r="IC8" s="410" t="s">
        <v>276</v>
      </c>
      <c r="ID8" s="438"/>
      <c r="IE8" s="438"/>
      <c r="IF8" s="435"/>
      <c r="IG8" s="410" t="s">
        <v>284</v>
      </c>
      <c r="IH8" s="438"/>
      <c r="II8" s="438"/>
      <c r="IJ8" s="438"/>
      <c r="IK8" s="408" t="s">
        <v>286</v>
      </c>
      <c r="IL8" s="493"/>
      <c r="IM8" s="493"/>
      <c r="IN8" s="409"/>
      <c r="IO8" s="408" t="s">
        <v>299</v>
      </c>
      <c r="IP8" s="493"/>
      <c r="IQ8" s="493"/>
      <c r="IR8" s="409"/>
      <c r="IS8" s="408" t="s">
        <v>300</v>
      </c>
      <c r="IT8" s="493"/>
      <c r="IU8" s="493"/>
      <c r="IV8" s="409"/>
      <c r="IW8" s="408" t="s">
        <v>301</v>
      </c>
      <c r="IX8" s="493"/>
      <c r="IY8" s="493"/>
      <c r="IZ8" s="409"/>
      <c r="JA8" s="408" t="s">
        <v>311</v>
      </c>
      <c r="JB8" s="493"/>
      <c r="JC8" s="493"/>
      <c r="JD8" s="409"/>
      <c r="JE8" s="408" t="s">
        <v>316</v>
      </c>
      <c r="JF8" s="493"/>
      <c r="JG8" s="493"/>
      <c r="JH8" s="409"/>
      <c r="JI8" s="408" t="s">
        <v>326</v>
      </c>
      <c r="JJ8" s="493"/>
      <c r="JK8" s="493"/>
      <c r="JL8" s="409"/>
      <c r="JM8" s="419" t="s">
        <v>334</v>
      </c>
      <c r="JN8" s="493"/>
      <c r="JO8" s="493"/>
      <c r="JP8" s="420"/>
      <c r="JQ8" s="419" t="s">
        <v>335</v>
      </c>
      <c r="JR8" s="493"/>
      <c r="JS8" s="493"/>
      <c r="JT8" s="420"/>
      <c r="JU8" s="419" t="s">
        <v>355</v>
      </c>
      <c r="JV8" s="493"/>
      <c r="JW8" s="493"/>
      <c r="JX8" s="420"/>
      <c r="JY8" s="150"/>
      <c r="JZ8" s="150"/>
      <c r="KA8" s="150"/>
      <c r="KB8" s="150"/>
    </row>
    <row r="9" spans="1:288" s="178" customFormat="1" ht="55.5" customHeight="1">
      <c r="A9" s="155"/>
      <c r="B9" s="155"/>
      <c r="C9" s="525" t="s">
        <v>162</v>
      </c>
      <c r="D9" s="526"/>
      <c r="E9" s="408" t="s">
        <v>195</v>
      </c>
      <c r="F9" s="409"/>
      <c r="G9" s="525" t="s">
        <v>163</v>
      </c>
      <c r="H9" s="526"/>
      <c r="I9" s="525" t="s">
        <v>162</v>
      </c>
      <c r="J9" s="526"/>
      <c r="K9" s="408" t="s">
        <v>195</v>
      </c>
      <c r="L9" s="409"/>
      <c r="M9" s="525" t="s">
        <v>163</v>
      </c>
      <c r="N9" s="526"/>
      <c r="O9" s="525" t="s">
        <v>162</v>
      </c>
      <c r="P9" s="526"/>
      <c r="Q9" s="408" t="s">
        <v>195</v>
      </c>
      <c r="R9" s="409"/>
      <c r="S9" s="525" t="s">
        <v>163</v>
      </c>
      <c r="T9" s="526"/>
      <c r="U9" s="525" t="s">
        <v>162</v>
      </c>
      <c r="V9" s="526"/>
      <c r="W9" s="408" t="s">
        <v>195</v>
      </c>
      <c r="X9" s="409"/>
      <c r="Y9" s="525" t="s">
        <v>163</v>
      </c>
      <c r="Z9" s="526"/>
      <c r="AA9" s="525" t="s">
        <v>162</v>
      </c>
      <c r="AB9" s="526"/>
      <c r="AC9" s="408" t="s">
        <v>195</v>
      </c>
      <c r="AD9" s="409"/>
      <c r="AE9" s="525" t="s">
        <v>163</v>
      </c>
      <c r="AF9" s="526"/>
      <c r="AG9" s="525" t="s">
        <v>162</v>
      </c>
      <c r="AH9" s="526"/>
      <c r="AI9" s="408" t="s">
        <v>195</v>
      </c>
      <c r="AJ9" s="409"/>
      <c r="AK9" s="525" t="s">
        <v>163</v>
      </c>
      <c r="AL9" s="526"/>
      <c r="AM9" s="525" t="s">
        <v>162</v>
      </c>
      <c r="AN9" s="526"/>
      <c r="AO9" s="408" t="s">
        <v>195</v>
      </c>
      <c r="AP9" s="409"/>
      <c r="AQ9" s="442" t="s">
        <v>163</v>
      </c>
      <c r="AR9" s="442"/>
      <c r="AS9" s="525" t="s">
        <v>162</v>
      </c>
      <c r="AT9" s="526"/>
      <c r="AU9" s="408" t="s">
        <v>195</v>
      </c>
      <c r="AV9" s="409"/>
      <c r="AW9" s="525" t="s">
        <v>163</v>
      </c>
      <c r="AX9" s="526"/>
      <c r="AY9" s="525" t="s">
        <v>162</v>
      </c>
      <c r="AZ9" s="526"/>
      <c r="BA9" s="408" t="s">
        <v>195</v>
      </c>
      <c r="BB9" s="409"/>
      <c r="BC9" s="442" t="s">
        <v>163</v>
      </c>
      <c r="BD9" s="442"/>
      <c r="BE9" s="525" t="s">
        <v>162</v>
      </c>
      <c r="BF9" s="526"/>
      <c r="BG9" s="408" t="s">
        <v>195</v>
      </c>
      <c r="BH9" s="409"/>
      <c r="BI9" s="525" t="s">
        <v>163</v>
      </c>
      <c r="BJ9" s="526"/>
      <c r="BK9" s="525" t="s">
        <v>162</v>
      </c>
      <c r="BL9" s="526"/>
      <c r="BM9" s="408" t="s">
        <v>195</v>
      </c>
      <c r="BN9" s="409"/>
      <c r="BO9" s="525" t="s">
        <v>163</v>
      </c>
      <c r="BP9" s="526"/>
      <c r="BQ9" s="525" t="s">
        <v>162</v>
      </c>
      <c r="BR9" s="526"/>
      <c r="BS9" s="408" t="s">
        <v>195</v>
      </c>
      <c r="BT9" s="409"/>
      <c r="BU9" s="525" t="s">
        <v>163</v>
      </c>
      <c r="BV9" s="526"/>
      <c r="BW9" s="525" t="s">
        <v>162</v>
      </c>
      <c r="BX9" s="526"/>
      <c r="BY9" s="408" t="s">
        <v>195</v>
      </c>
      <c r="BZ9" s="409"/>
      <c r="CA9" s="525" t="s">
        <v>163</v>
      </c>
      <c r="CB9" s="526"/>
      <c r="CC9" s="525" t="s">
        <v>162</v>
      </c>
      <c r="CD9" s="526"/>
      <c r="CE9" s="408" t="s">
        <v>195</v>
      </c>
      <c r="CF9" s="409"/>
      <c r="CG9" s="525" t="s">
        <v>163</v>
      </c>
      <c r="CH9" s="526"/>
      <c r="CI9" s="525" t="s">
        <v>162</v>
      </c>
      <c r="CJ9" s="526"/>
      <c r="CK9" s="408" t="s">
        <v>195</v>
      </c>
      <c r="CL9" s="409"/>
      <c r="CM9" s="525" t="s">
        <v>163</v>
      </c>
      <c r="CN9" s="526"/>
      <c r="CO9" s="525" t="s">
        <v>162</v>
      </c>
      <c r="CP9" s="526"/>
      <c r="CQ9" s="408" t="s">
        <v>195</v>
      </c>
      <c r="CR9" s="409"/>
      <c r="CS9" s="525" t="s">
        <v>163</v>
      </c>
      <c r="CT9" s="526"/>
      <c r="CU9" s="525" t="s">
        <v>162</v>
      </c>
      <c r="CV9" s="526"/>
      <c r="CW9" s="408" t="s">
        <v>195</v>
      </c>
      <c r="CX9" s="409"/>
      <c r="CY9" s="525" t="s">
        <v>163</v>
      </c>
      <c r="CZ9" s="526"/>
      <c r="DA9" s="525" t="s">
        <v>162</v>
      </c>
      <c r="DB9" s="526"/>
      <c r="DC9" s="408" t="s">
        <v>195</v>
      </c>
      <c r="DD9" s="409"/>
      <c r="DE9" s="525" t="s">
        <v>163</v>
      </c>
      <c r="DF9" s="526"/>
      <c r="DG9" s="525" t="s">
        <v>162</v>
      </c>
      <c r="DH9" s="526"/>
      <c r="DI9" s="408" t="s">
        <v>195</v>
      </c>
      <c r="DJ9" s="409"/>
      <c r="DK9" s="442" t="s">
        <v>163</v>
      </c>
      <c r="DL9" s="442"/>
      <c r="DM9" s="525" t="s">
        <v>162</v>
      </c>
      <c r="DN9" s="526"/>
      <c r="DO9" s="408" t="s">
        <v>195</v>
      </c>
      <c r="DP9" s="409"/>
      <c r="DQ9" s="525" t="s">
        <v>163</v>
      </c>
      <c r="DR9" s="526"/>
      <c r="DS9" s="525" t="s">
        <v>162</v>
      </c>
      <c r="DT9" s="526"/>
      <c r="DU9" s="408" t="s">
        <v>195</v>
      </c>
      <c r="DV9" s="409"/>
      <c r="DW9" s="525" t="s">
        <v>163</v>
      </c>
      <c r="DX9" s="526"/>
      <c r="DY9" s="525" t="s">
        <v>162</v>
      </c>
      <c r="DZ9" s="526"/>
      <c r="EA9" s="408" t="s">
        <v>195</v>
      </c>
      <c r="EB9" s="409"/>
      <c r="EC9" s="525" t="s">
        <v>163</v>
      </c>
      <c r="ED9" s="526"/>
      <c r="EE9" s="525" t="s">
        <v>162</v>
      </c>
      <c r="EF9" s="526"/>
      <c r="EG9" s="408" t="s">
        <v>195</v>
      </c>
      <c r="EH9" s="409"/>
      <c r="EI9" s="525" t="s">
        <v>163</v>
      </c>
      <c r="EJ9" s="526"/>
      <c r="EK9" s="525" t="s">
        <v>162</v>
      </c>
      <c r="EL9" s="526"/>
      <c r="EM9" s="408" t="s">
        <v>195</v>
      </c>
      <c r="EN9" s="409"/>
      <c r="EO9" s="525" t="s">
        <v>163</v>
      </c>
      <c r="EP9" s="526"/>
      <c r="EQ9" s="525" t="s">
        <v>162</v>
      </c>
      <c r="ER9" s="526"/>
      <c r="ES9" s="408" t="s">
        <v>195</v>
      </c>
      <c r="ET9" s="409"/>
      <c r="EU9" s="525" t="s">
        <v>163</v>
      </c>
      <c r="EV9" s="526"/>
      <c r="EW9" s="525" t="s">
        <v>162</v>
      </c>
      <c r="EX9" s="526"/>
      <c r="EY9" s="408" t="s">
        <v>195</v>
      </c>
      <c r="EZ9" s="409"/>
      <c r="FA9" s="525" t="s">
        <v>163</v>
      </c>
      <c r="FB9" s="526"/>
      <c r="FC9" s="525" t="s">
        <v>162</v>
      </c>
      <c r="FD9" s="526"/>
      <c r="FE9" s="408" t="s">
        <v>195</v>
      </c>
      <c r="FF9" s="409"/>
      <c r="FG9" s="525" t="s">
        <v>163</v>
      </c>
      <c r="FH9" s="526"/>
      <c r="FI9" s="525" t="s">
        <v>162</v>
      </c>
      <c r="FJ9" s="526"/>
      <c r="FK9" s="408" t="s">
        <v>195</v>
      </c>
      <c r="FL9" s="409"/>
      <c r="FM9" s="525" t="s">
        <v>163</v>
      </c>
      <c r="FN9" s="526"/>
      <c r="FO9" s="525" t="s">
        <v>162</v>
      </c>
      <c r="FP9" s="526"/>
      <c r="FQ9" s="408" t="s">
        <v>195</v>
      </c>
      <c r="FR9" s="409"/>
      <c r="FS9" s="525" t="s">
        <v>163</v>
      </c>
      <c r="FT9" s="526"/>
      <c r="FU9" s="525" t="s">
        <v>162</v>
      </c>
      <c r="FV9" s="526"/>
      <c r="FW9" s="408" t="s">
        <v>195</v>
      </c>
      <c r="FX9" s="409"/>
      <c r="FY9" s="525" t="s">
        <v>163</v>
      </c>
      <c r="FZ9" s="526"/>
      <c r="GA9" s="525" t="s">
        <v>162</v>
      </c>
      <c r="GB9" s="526"/>
      <c r="GC9" s="408" t="s">
        <v>195</v>
      </c>
      <c r="GD9" s="409"/>
      <c r="GE9" s="525" t="s">
        <v>163</v>
      </c>
      <c r="GF9" s="526"/>
      <c r="GG9" s="525" t="s">
        <v>162</v>
      </c>
      <c r="GH9" s="526"/>
      <c r="GI9" s="525" t="s">
        <v>163</v>
      </c>
      <c r="GJ9" s="526"/>
      <c r="GK9" s="525" t="s">
        <v>162</v>
      </c>
      <c r="GL9" s="526"/>
      <c r="GM9" s="525" t="s">
        <v>163</v>
      </c>
      <c r="GN9" s="526"/>
      <c r="GO9" s="525" t="s">
        <v>162</v>
      </c>
      <c r="GP9" s="526"/>
      <c r="GQ9" s="525" t="s">
        <v>163</v>
      </c>
      <c r="GR9" s="526"/>
      <c r="GS9" s="525" t="s">
        <v>162</v>
      </c>
      <c r="GT9" s="526"/>
      <c r="GU9" s="525" t="s">
        <v>163</v>
      </c>
      <c r="GV9" s="526"/>
      <c r="GW9" s="525" t="s">
        <v>162</v>
      </c>
      <c r="GX9" s="526"/>
      <c r="GY9" s="525" t="s">
        <v>163</v>
      </c>
      <c r="GZ9" s="526"/>
      <c r="HA9" s="525" t="s">
        <v>162</v>
      </c>
      <c r="HB9" s="526"/>
      <c r="HC9" s="525" t="s">
        <v>163</v>
      </c>
      <c r="HD9" s="526"/>
      <c r="HE9" s="525" t="s">
        <v>162</v>
      </c>
      <c r="HF9" s="526"/>
      <c r="HG9" s="525" t="s">
        <v>163</v>
      </c>
      <c r="HH9" s="526"/>
      <c r="HI9" s="525" t="s">
        <v>162</v>
      </c>
      <c r="HJ9" s="526"/>
      <c r="HK9" s="525" t="s">
        <v>163</v>
      </c>
      <c r="HL9" s="526"/>
      <c r="HM9" s="525" t="s">
        <v>162</v>
      </c>
      <c r="HN9" s="526"/>
      <c r="HO9" s="525" t="s">
        <v>163</v>
      </c>
      <c r="HP9" s="526"/>
      <c r="HQ9" s="525" t="s">
        <v>162</v>
      </c>
      <c r="HR9" s="526"/>
      <c r="HS9" s="525" t="s">
        <v>163</v>
      </c>
      <c r="HT9" s="526"/>
      <c r="HU9" s="525" t="s">
        <v>162</v>
      </c>
      <c r="HV9" s="526"/>
      <c r="HW9" s="525" t="s">
        <v>163</v>
      </c>
      <c r="HX9" s="526"/>
      <c r="HY9" s="525" t="s">
        <v>162</v>
      </c>
      <c r="HZ9" s="526"/>
      <c r="IA9" s="525" t="s">
        <v>163</v>
      </c>
      <c r="IB9" s="526"/>
      <c r="IC9" s="525" t="s">
        <v>162</v>
      </c>
      <c r="ID9" s="526"/>
      <c r="IE9" s="525" t="s">
        <v>163</v>
      </c>
      <c r="IF9" s="559"/>
      <c r="IG9" s="442" t="s">
        <v>162</v>
      </c>
      <c r="IH9" s="442"/>
      <c r="II9" s="442" t="s">
        <v>163</v>
      </c>
      <c r="IJ9" s="442"/>
      <c r="IK9" s="525" t="s">
        <v>162</v>
      </c>
      <c r="IL9" s="526"/>
      <c r="IM9" s="525" t="s">
        <v>163</v>
      </c>
      <c r="IN9" s="526"/>
      <c r="IO9" s="525" t="s">
        <v>162</v>
      </c>
      <c r="IP9" s="526"/>
      <c r="IQ9" s="525" t="s">
        <v>163</v>
      </c>
      <c r="IR9" s="526"/>
      <c r="IS9" s="525" t="s">
        <v>162</v>
      </c>
      <c r="IT9" s="526"/>
      <c r="IU9" s="525" t="s">
        <v>163</v>
      </c>
      <c r="IV9" s="526"/>
      <c r="IW9" s="525" t="s">
        <v>162</v>
      </c>
      <c r="IX9" s="526"/>
      <c r="IY9" s="525" t="s">
        <v>163</v>
      </c>
      <c r="IZ9" s="526"/>
      <c r="JA9" s="525" t="s">
        <v>162</v>
      </c>
      <c r="JB9" s="526"/>
      <c r="JC9" s="525" t="s">
        <v>163</v>
      </c>
      <c r="JD9" s="526"/>
      <c r="JE9" s="525" t="s">
        <v>162</v>
      </c>
      <c r="JF9" s="526"/>
      <c r="JG9" s="525" t="s">
        <v>163</v>
      </c>
      <c r="JH9" s="526"/>
      <c r="JI9" s="525" t="s">
        <v>162</v>
      </c>
      <c r="JJ9" s="526"/>
      <c r="JK9" s="525" t="s">
        <v>163</v>
      </c>
      <c r="JL9" s="526"/>
      <c r="JM9" s="494" t="s">
        <v>162</v>
      </c>
      <c r="JN9" s="495"/>
      <c r="JO9" s="494" t="s">
        <v>163</v>
      </c>
      <c r="JP9" s="495"/>
      <c r="JQ9" s="494" t="s">
        <v>162</v>
      </c>
      <c r="JR9" s="495"/>
      <c r="JS9" s="494" t="s">
        <v>163</v>
      </c>
      <c r="JT9" s="495"/>
      <c r="JU9" s="494" t="s">
        <v>162</v>
      </c>
      <c r="JV9" s="495"/>
      <c r="JW9" s="494" t="s">
        <v>163</v>
      </c>
      <c r="JX9" s="495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0.62</v>
      </c>
      <c r="P11" s="67"/>
      <c r="Q11" s="70"/>
      <c r="R11" s="67"/>
      <c r="S11" s="67">
        <f>O11+Q11</f>
        <v>0.62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67.010000000000005</v>
      </c>
      <c r="AH11" s="67"/>
      <c r="AI11" s="67"/>
      <c r="AJ11" s="67"/>
      <c r="AK11" s="67">
        <f>AG11+AI11</f>
        <v>67.010000000000005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3.09</v>
      </c>
      <c r="EL11" s="67"/>
      <c r="EM11" s="67"/>
      <c r="EN11" s="67"/>
      <c r="EO11" s="67">
        <f>EK11+EM11</f>
        <v>3.09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2.06</v>
      </c>
      <c r="HB11" s="172"/>
      <c r="HC11" s="70">
        <f>HA11</f>
        <v>2.06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0.21</v>
      </c>
      <c r="HJ11" s="172"/>
      <c r="HK11" s="70">
        <f>HI11</f>
        <v>0.21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386">
        <v>2.11</v>
      </c>
      <c r="JF11" s="187"/>
      <c r="JG11" s="187">
        <f>JE11</f>
        <v>2.11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0.62</v>
      </c>
      <c r="P12" s="67"/>
      <c r="Q12" s="70"/>
      <c r="R12" s="67"/>
      <c r="S12" s="67">
        <f t="shared" ref="S12:T75" si="3">O12+Q12</f>
        <v>0.62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67.010000000000005</v>
      </c>
      <c r="AH12" s="67"/>
      <c r="AI12" s="67"/>
      <c r="AJ12" s="67"/>
      <c r="AK12" s="67">
        <f t="shared" ref="AK12:AL75" si="6">AG12+AI12</f>
        <v>67.010000000000005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3.09</v>
      </c>
      <c r="EL12" s="67"/>
      <c r="EM12" s="67"/>
      <c r="EN12" s="67"/>
      <c r="EO12" s="67">
        <f t="shared" ref="EO12:EP75" si="24">EK12+EM12</f>
        <v>3.09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2.06</v>
      </c>
      <c r="HB12" s="172"/>
      <c r="HC12" s="70">
        <f t="shared" ref="HC12:HC75" si="46">HA12</f>
        <v>2.06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0.21</v>
      </c>
      <c r="HJ12" s="172"/>
      <c r="HK12" s="70">
        <f t="shared" ref="HK12:HL75" si="49">HI12</f>
        <v>0.21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386">
        <v>2.11</v>
      </c>
      <c r="JF12" s="187"/>
      <c r="JG12" s="187">
        <f t="shared" ref="JG12:JH75" si="63">JE12</f>
        <v>2.11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0.62</v>
      </c>
      <c r="P13" s="192"/>
      <c r="Q13" s="190"/>
      <c r="R13" s="191"/>
      <c r="S13" s="191">
        <f t="shared" si="3"/>
        <v>0.62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69.069999999999993</v>
      </c>
      <c r="AH13" s="191"/>
      <c r="AI13" s="191"/>
      <c r="AJ13" s="191"/>
      <c r="AK13" s="191">
        <f t="shared" si="6"/>
        <v>69.069999999999993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3.09</v>
      </c>
      <c r="EL13" s="189"/>
      <c r="EM13" s="204"/>
      <c r="EN13" s="204"/>
      <c r="EO13" s="191">
        <f t="shared" si="24"/>
        <v>3.09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2.06</v>
      </c>
      <c r="HB13" s="209"/>
      <c r="HC13" s="190">
        <f t="shared" si="46"/>
        <v>2.06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0.21</v>
      </c>
      <c r="HJ13" s="172"/>
      <c r="HK13" s="190">
        <f t="shared" si="49"/>
        <v>0.21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386">
        <v>2</v>
      </c>
      <c r="JF13" s="187"/>
      <c r="JG13" s="187">
        <f t="shared" si="63"/>
        <v>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0.62</v>
      </c>
      <c r="P14" s="213"/>
      <c r="Q14" s="70"/>
      <c r="R14" s="67"/>
      <c r="S14" s="67">
        <f t="shared" si="3"/>
        <v>0.62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69.069999999999993</v>
      </c>
      <c r="AH14" s="67"/>
      <c r="AI14" s="67"/>
      <c r="AJ14" s="67"/>
      <c r="AK14" s="67">
        <f t="shared" si="6"/>
        <v>69.069999999999993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3.09</v>
      </c>
      <c r="EL14" s="212"/>
      <c r="EM14" s="219"/>
      <c r="EN14" s="219"/>
      <c r="EO14" s="67">
        <f t="shared" si="24"/>
        <v>3.09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2.06</v>
      </c>
      <c r="HB14" s="172"/>
      <c r="HC14" s="70">
        <f t="shared" si="46"/>
        <v>2.06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0.21</v>
      </c>
      <c r="HJ14" s="172"/>
      <c r="HK14" s="70">
        <f t="shared" si="49"/>
        <v>0.21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386">
        <v>2</v>
      </c>
      <c r="JF14" s="187"/>
      <c r="JG14" s="187">
        <f t="shared" si="63"/>
        <v>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0.62</v>
      </c>
      <c r="P15" s="213"/>
      <c r="Q15" s="70"/>
      <c r="R15" s="67"/>
      <c r="S15" s="67">
        <f t="shared" si="3"/>
        <v>0.62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70.099999999999994</v>
      </c>
      <c r="AH15" s="67"/>
      <c r="AI15" s="67"/>
      <c r="AJ15" s="67"/>
      <c r="AK15" s="67">
        <f t="shared" si="6"/>
        <v>70.099999999999994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3.09</v>
      </c>
      <c r="EL15" s="212"/>
      <c r="EM15" s="219"/>
      <c r="EN15" s="219"/>
      <c r="EO15" s="67">
        <f t="shared" si="24"/>
        <v>3.09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0.21</v>
      </c>
      <c r="HJ15" s="172"/>
      <c r="HK15" s="70">
        <f t="shared" si="49"/>
        <v>0.21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386">
        <v>2</v>
      </c>
      <c r="JF15" s="187"/>
      <c r="JG15" s="187">
        <f t="shared" si="63"/>
        <v>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0.62</v>
      </c>
      <c r="P16" s="213"/>
      <c r="Q16" s="70"/>
      <c r="R16" s="67"/>
      <c r="S16" s="67">
        <f t="shared" si="3"/>
        <v>0.62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70.099999999999994</v>
      </c>
      <c r="AH16" s="67"/>
      <c r="AI16" s="67"/>
      <c r="AJ16" s="67"/>
      <c r="AK16" s="67">
        <f t="shared" si="6"/>
        <v>70.099999999999994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3.09</v>
      </c>
      <c r="EL16" s="212"/>
      <c r="EM16" s="219"/>
      <c r="EN16" s="219"/>
      <c r="EO16" s="67">
        <f t="shared" si="24"/>
        <v>3.09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0.21</v>
      </c>
      <c r="HJ16" s="172"/>
      <c r="HK16" s="70">
        <f t="shared" si="49"/>
        <v>0.21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386">
        <v>2</v>
      </c>
      <c r="JF16" s="187"/>
      <c r="JG16" s="187">
        <f t="shared" si="63"/>
        <v>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0.62</v>
      </c>
      <c r="P17" s="213"/>
      <c r="Q17" s="70"/>
      <c r="R17" s="67"/>
      <c r="S17" s="67">
        <f t="shared" si="3"/>
        <v>0.62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80.41</v>
      </c>
      <c r="AH17" s="67"/>
      <c r="AI17" s="67"/>
      <c r="AJ17" s="67"/>
      <c r="AK17" s="67">
        <f t="shared" si="6"/>
        <v>80.41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3.09</v>
      </c>
      <c r="EL17" s="212"/>
      <c r="EM17" s="219"/>
      <c r="EN17" s="219"/>
      <c r="EO17" s="67">
        <f t="shared" si="24"/>
        <v>3.09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0.21</v>
      </c>
      <c r="HJ17" s="172"/>
      <c r="HK17" s="70">
        <f t="shared" si="49"/>
        <v>0.21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386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0.62</v>
      </c>
      <c r="P18" s="213"/>
      <c r="Q18" s="70"/>
      <c r="R18" s="67"/>
      <c r="S18" s="67">
        <f t="shared" si="3"/>
        <v>0.62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80.41</v>
      </c>
      <c r="AH18" s="67"/>
      <c r="AI18" s="67"/>
      <c r="AJ18" s="67"/>
      <c r="AK18" s="67">
        <f t="shared" si="6"/>
        <v>80.41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3.09</v>
      </c>
      <c r="EL18" s="212"/>
      <c r="EM18" s="219"/>
      <c r="EN18" s="219"/>
      <c r="EO18" s="67">
        <f t="shared" si="24"/>
        <v>3.09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0.21</v>
      </c>
      <c r="HJ18" s="172"/>
      <c r="HK18" s="70">
        <f t="shared" si="49"/>
        <v>0.21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386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0.62</v>
      </c>
      <c r="P19" s="213"/>
      <c r="Q19" s="70"/>
      <c r="R19" s="67"/>
      <c r="S19" s="67">
        <f t="shared" si="3"/>
        <v>0.62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72.16</v>
      </c>
      <c r="AH19" s="67"/>
      <c r="AI19" s="67"/>
      <c r="AJ19" s="67"/>
      <c r="AK19" s="67">
        <f t="shared" si="6"/>
        <v>72.16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3.09</v>
      </c>
      <c r="EL19" s="212"/>
      <c r="EM19" s="219"/>
      <c r="EN19" s="219"/>
      <c r="EO19" s="67">
        <f t="shared" si="24"/>
        <v>3.09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0.21</v>
      </c>
      <c r="HJ19" s="172"/>
      <c r="HK19" s="70">
        <f t="shared" si="49"/>
        <v>0.21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386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0.62</v>
      </c>
      <c r="P20" s="213"/>
      <c r="Q20" s="70"/>
      <c r="R20" s="67"/>
      <c r="S20" s="67">
        <f t="shared" si="3"/>
        <v>0.62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72.16</v>
      </c>
      <c r="AH20" s="67"/>
      <c r="AI20" s="67"/>
      <c r="AJ20" s="67"/>
      <c r="AK20" s="67">
        <f t="shared" si="6"/>
        <v>72.16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3.09</v>
      </c>
      <c r="EL20" s="212"/>
      <c r="EM20" s="219"/>
      <c r="EN20" s="219"/>
      <c r="EO20" s="67">
        <f t="shared" si="24"/>
        <v>3.09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0.21</v>
      </c>
      <c r="HJ20" s="172"/>
      <c r="HK20" s="70">
        <f t="shared" si="49"/>
        <v>0.21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386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0.62</v>
      </c>
      <c r="P21" s="213"/>
      <c r="Q21" s="70"/>
      <c r="R21" s="67"/>
      <c r="S21" s="67">
        <f t="shared" si="3"/>
        <v>0.62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70.099999999999994</v>
      </c>
      <c r="AH21" s="67"/>
      <c r="AI21" s="67"/>
      <c r="AJ21" s="67"/>
      <c r="AK21" s="67">
        <f t="shared" si="6"/>
        <v>70.099999999999994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3.09</v>
      </c>
      <c r="EL21" s="212"/>
      <c r="EM21" s="219"/>
      <c r="EN21" s="219"/>
      <c r="EO21" s="67">
        <f t="shared" si="24"/>
        <v>3.09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0.21</v>
      </c>
      <c r="HJ21" s="172"/>
      <c r="HK21" s="70">
        <f t="shared" si="49"/>
        <v>0.21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386">
        <v>2</v>
      </c>
      <c r="JF21" s="187"/>
      <c r="JG21" s="187">
        <f t="shared" si="63"/>
        <v>2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0.62</v>
      </c>
      <c r="P22" s="213"/>
      <c r="Q22" s="70"/>
      <c r="R22" s="67"/>
      <c r="S22" s="67">
        <f t="shared" si="3"/>
        <v>0.62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70.099999999999994</v>
      </c>
      <c r="AH22" s="67"/>
      <c r="AI22" s="67"/>
      <c r="AJ22" s="67"/>
      <c r="AK22" s="67">
        <f t="shared" si="6"/>
        <v>70.099999999999994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3.09</v>
      </c>
      <c r="EL22" s="212"/>
      <c r="EM22" s="219"/>
      <c r="EN22" s="219"/>
      <c r="EO22" s="67">
        <f t="shared" si="24"/>
        <v>3.09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0.21</v>
      </c>
      <c r="HJ22" s="172"/>
      <c r="HK22" s="70">
        <f t="shared" si="49"/>
        <v>0.21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386">
        <v>2</v>
      </c>
      <c r="JF22" s="187"/>
      <c r="JG22" s="187">
        <f t="shared" si="63"/>
        <v>2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0.62</v>
      </c>
      <c r="P23" s="213"/>
      <c r="Q23" s="70"/>
      <c r="R23" s="67"/>
      <c r="S23" s="67">
        <f t="shared" si="3"/>
        <v>0.62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56.7</v>
      </c>
      <c r="AH23" s="67"/>
      <c r="AI23" s="67"/>
      <c r="AJ23" s="67"/>
      <c r="AK23" s="67">
        <f t="shared" si="6"/>
        <v>56.7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3.09</v>
      </c>
      <c r="EL23" s="212"/>
      <c r="EM23" s="219"/>
      <c r="EN23" s="219"/>
      <c r="EO23" s="67">
        <f t="shared" si="24"/>
        <v>3.09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0.21</v>
      </c>
      <c r="HJ23" s="172"/>
      <c r="HK23" s="70">
        <f t="shared" si="49"/>
        <v>0.21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386">
        <v>2</v>
      </c>
      <c r="JF23" s="187"/>
      <c r="JG23" s="187">
        <f t="shared" si="63"/>
        <v>2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0.62</v>
      </c>
      <c r="P24" s="213"/>
      <c r="Q24" s="70"/>
      <c r="R24" s="67"/>
      <c r="S24" s="67">
        <f t="shared" si="3"/>
        <v>0.62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56.7</v>
      </c>
      <c r="AH24" s="67"/>
      <c r="AI24" s="67"/>
      <c r="AJ24" s="67"/>
      <c r="AK24" s="67">
        <f t="shared" si="6"/>
        <v>56.7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3.09</v>
      </c>
      <c r="EL24" s="212"/>
      <c r="EM24" s="219"/>
      <c r="EN24" s="219"/>
      <c r="EO24" s="67">
        <f t="shared" si="24"/>
        <v>3.09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0.21</v>
      </c>
      <c r="HJ24" s="172"/>
      <c r="HK24" s="70">
        <f t="shared" si="49"/>
        <v>0.21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386">
        <v>2</v>
      </c>
      <c r="JF24" s="187"/>
      <c r="JG24" s="187">
        <f t="shared" si="63"/>
        <v>2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0.62</v>
      </c>
      <c r="P25" s="213"/>
      <c r="Q25" s="70"/>
      <c r="R25" s="67"/>
      <c r="S25" s="67">
        <f t="shared" si="3"/>
        <v>0.62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53.61</v>
      </c>
      <c r="AH25" s="67"/>
      <c r="AI25" s="67"/>
      <c r="AJ25" s="67"/>
      <c r="AK25" s="67">
        <f t="shared" si="6"/>
        <v>53.61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3.09</v>
      </c>
      <c r="EL25" s="212"/>
      <c r="EM25" s="219"/>
      <c r="EN25" s="219"/>
      <c r="EO25" s="67">
        <f t="shared" si="24"/>
        <v>3.09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0.21</v>
      </c>
      <c r="HJ25" s="172"/>
      <c r="HK25" s="70">
        <f t="shared" si="49"/>
        <v>0.21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386">
        <v>2</v>
      </c>
      <c r="JF25" s="187"/>
      <c r="JG25" s="187">
        <f t="shared" si="63"/>
        <v>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0.62</v>
      </c>
      <c r="P26" s="213"/>
      <c r="Q26" s="70"/>
      <c r="R26" s="67"/>
      <c r="S26" s="67">
        <f t="shared" si="3"/>
        <v>0.62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53.61</v>
      </c>
      <c r="AH26" s="67"/>
      <c r="AI26" s="67"/>
      <c r="AJ26" s="67"/>
      <c r="AK26" s="67">
        <f t="shared" si="6"/>
        <v>53.61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3.09</v>
      </c>
      <c r="EL26" s="212"/>
      <c r="EM26" s="219"/>
      <c r="EN26" s="219"/>
      <c r="EO26" s="67">
        <f t="shared" si="24"/>
        <v>3.09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0.21</v>
      </c>
      <c r="HJ26" s="172"/>
      <c r="HK26" s="70">
        <f t="shared" si="49"/>
        <v>0.21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386">
        <v>2</v>
      </c>
      <c r="JF26" s="187"/>
      <c r="JG26" s="187">
        <f t="shared" si="63"/>
        <v>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0.62</v>
      </c>
      <c r="P27" s="213"/>
      <c r="Q27" s="70"/>
      <c r="R27" s="67"/>
      <c r="S27" s="67">
        <f t="shared" si="3"/>
        <v>0.62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51.55</v>
      </c>
      <c r="AH27" s="67"/>
      <c r="AI27" s="67"/>
      <c r="AJ27" s="67"/>
      <c r="AK27" s="67">
        <f t="shared" si="6"/>
        <v>51.55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3.09</v>
      </c>
      <c r="EL27" s="212"/>
      <c r="EM27" s="219"/>
      <c r="EN27" s="219"/>
      <c r="EO27" s="67">
        <f t="shared" si="24"/>
        <v>3.09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0.21</v>
      </c>
      <c r="HJ27" s="172"/>
      <c r="HK27" s="70">
        <f t="shared" si="49"/>
        <v>0.21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386">
        <v>2</v>
      </c>
      <c r="JF27" s="187"/>
      <c r="JG27" s="187">
        <f t="shared" si="63"/>
        <v>2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0.62</v>
      </c>
      <c r="P28" s="213"/>
      <c r="Q28" s="70"/>
      <c r="R28" s="67"/>
      <c r="S28" s="67">
        <f t="shared" si="3"/>
        <v>0.62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51.55</v>
      </c>
      <c r="AH28" s="67"/>
      <c r="AI28" s="67"/>
      <c r="AJ28" s="67"/>
      <c r="AK28" s="67">
        <f t="shared" si="6"/>
        <v>51.55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3.09</v>
      </c>
      <c r="EL28" s="212"/>
      <c r="EM28" s="219"/>
      <c r="EN28" s="219"/>
      <c r="EO28" s="67">
        <f t="shared" si="24"/>
        <v>3.09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0.21</v>
      </c>
      <c r="HJ28" s="172"/>
      <c r="HK28" s="70">
        <f t="shared" si="49"/>
        <v>0.21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386">
        <v>2</v>
      </c>
      <c r="JF28" s="187"/>
      <c r="JG28" s="187">
        <f t="shared" si="63"/>
        <v>2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0.62</v>
      </c>
      <c r="P29" s="213"/>
      <c r="Q29" s="70"/>
      <c r="R29" s="67"/>
      <c r="S29" s="67">
        <f t="shared" si="3"/>
        <v>0.62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56.7</v>
      </c>
      <c r="AH29" s="67"/>
      <c r="AI29" s="67"/>
      <c r="AJ29" s="67"/>
      <c r="AK29" s="67">
        <f t="shared" si="6"/>
        <v>56.7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0</v>
      </c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3.09</v>
      </c>
      <c r="EL29" s="212"/>
      <c r="EM29" s="219"/>
      <c r="EN29" s="219"/>
      <c r="EO29" s="67">
        <f t="shared" si="24"/>
        <v>3.09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0.21</v>
      </c>
      <c r="HJ29" s="172"/>
      <c r="HK29" s="70">
        <f t="shared" si="49"/>
        <v>0.21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386">
        <v>2</v>
      </c>
      <c r="JF29" s="187"/>
      <c r="JG29" s="187">
        <f t="shared" si="63"/>
        <v>2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0.62</v>
      </c>
      <c r="P30" s="213"/>
      <c r="Q30" s="70"/>
      <c r="R30" s="67"/>
      <c r="S30" s="67">
        <f t="shared" si="3"/>
        <v>0.62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56.7</v>
      </c>
      <c r="AH30" s="67"/>
      <c r="AI30" s="67"/>
      <c r="AJ30" s="67"/>
      <c r="AK30" s="67">
        <f t="shared" si="6"/>
        <v>56.7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0</v>
      </c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3.09</v>
      </c>
      <c r="EL30" s="212"/>
      <c r="EM30" s="219"/>
      <c r="EN30" s="219"/>
      <c r="EO30" s="67">
        <f t="shared" si="24"/>
        <v>3.09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0.21</v>
      </c>
      <c r="HJ30" s="172"/>
      <c r="HK30" s="70">
        <f t="shared" si="49"/>
        <v>0.21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386">
        <v>2</v>
      </c>
      <c r="JF30" s="187"/>
      <c r="JG30" s="187">
        <f t="shared" si="63"/>
        <v>2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0.62</v>
      </c>
      <c r="P31" s="213"/>
      <c r="Q31" s="70"/>
      <c r="R31" s="67"/>
      <c r="S31" s="67">
        <f t="shared" si="3"/>
        <v>0.62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59.79</v>
      </c>
      <c r="AH31" s="67"/>
      <c r="AI31" s="67"/>
      <c r="AJ31" s="67"/>
      <c r="AK31" s="67">
        <f t="shared" si="6"/>
        <v>59.79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0</v>
      </c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3.09</v>
      </c>
      <c r="EL31" s="212"/>
      <c r="EM31" s="219"/>
      <c r="EN31" s="219"/>
      <c r="EO31" s="67">
        <f t="shared" si="24"/>
        <v>3.09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0.21</v>
      </c>
      <c r="HJ31" s="172"/>
      <c r="HK31" s="70">
        <f t="shared" si="49"/>
        <v>0.21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386">
        <v>2</v>
      </c>
      <c r="JF31" s="187"/>
      <c r="JG31" s="187">
        <f t="shared" si="63"/>
        <v>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0.62</v>
      </c>
      <c r="P32" s="213"/>
      <c r="Q32" s="70"/>
      <c r="R32" s="67"/>
      <c r="S32" s="67">
        <f t="shared" si="3"/>
        <v>0.62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59.79</v>
      </c>
      <c r="AH32" s="67"/>
      <c r="AI32" s="67"/>
      <c r="AJ32" s="67"/>
      <c r="AK32" s="67">
        <f t="shared" si="6"/>
        <v>59.79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0</v>
      </c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3.09</v>
      </c>
      <c r="EL32" s="212"/>
      <c r="EM32" s="219"/>
      <c r="EN32" s="219"/>
      <c r="EO32" s="67">
        <f t="shared" si="24"/>
        <v>3.09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0.21</v>
      </c>
      <c r="HJ32" s="172"/>
      <c r="HK32" s="70">
        <f t="shared" si="49"/>
        <v>0.21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386">
        <v>2</v>
      </c>
      <c r="JF32" s="187"/>
      <c r="JG32" s="187">
        <f t="shared" si="63"/>
        <v>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0.62</v>
      </c>
      <c r="P33" s="213"/>
      <c r="Q33" s="70"/>
      <c r="R33" s="67"/>
      <c r="S33" s="67">
        <f t="shared" si="3"/>
        <v>0.62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61.86</v>
      </c>
      <c r="AH33" s="67"/>
      <c r="AI33" s="67"/>
      <c r="AJ33" s="67"/>
      <c r="AK33" s="67">
        <f t="shared" si="6"/>
        <v>61.86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3.09</v>
      </c>
      <c r="EL33" s="212"/>
      <c r="EM33" s="219"/>
      <c r="EN33" s="219"/>
      <c r="EO33" s="67">
        <f t="shared" si="24"/>
        <v>3.09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0.21</v>
      </c>
      <c r="HJ33" s="172"/>
      <c r="HK33" s="70">
        <f t="shared" si="49"/>
        <v>0.21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386">
        <v>2</v>
      </c>
      <c r="JF33" s="187"/>
      <c r="JG33" s="187">
        <f t="shared" si="63"/>
        <v>2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0.62</v>
      </c>
      <c r="P34" s="213"/>
      <c r="Q34" s="70"/>
      <c r="R34" s="67"/>
      <c r="S34" s="67">
        <f t="shared" si="3"/>
        <v>0.62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61.86</v>
      </c>
      <c r="AH34" s="67"/>
      <c r="AI34" s="67"/>
      <c r="AJ34" s="67"/>
      <c r="AK34" s="67">
        <f t="shared" si="6"/>
        <v>61.86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3.09</v>
      </c>
      <c r="EL34" s="212"/>
      <c r="EM34" s="219"/>
      <c r="EN34" s="219"/>
      <c r="EO34" s="67">
        <f t="shared" si="24"/>
        <v>3.09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0.21</v>
      </c>
      <c r="HJ34" s="172"/>
      <c r="HK34" s="70">
        <f t="shared" si="49"/>
        <v>0.21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386">
        <v>2</v>
      </c>
      <c r="JF34" s="187"/>
      <c r="JG34" s="187">
        <f t="shared" si="63"/>
        <v>2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0.62</v>
      </c>
      <c r="P35" s="213"/>
      <c r="Q35" s="70"/>
      <c r="R35" s="67"/>
      <c r="S35" s="67">
        <f t="shared" si="3"/>
        <v>0.62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67.010000000000005</v>
      </c>
      <c r="AH35" s="67"/>
      <c r="AI35" s="67"/>
      <c r="AJ35" s="67"/>
      <c r="AK35" s="67">
        <f t="shared" si="6"/>
        <v>67.010000000000005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2.06</v>
      </c>
      <c r="EL35" s="212"/>
      <c r="EM35" s="219"/>
      <c r="EN35" s="219"/>
      <c r="EO35" s="67">
        <f t="shared" si="24"/>
        <v>2.06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>
        <v>4.12</v>
      </c>
      <c r="HB35" s="172"/>
      <c r="HC35" s="70">
        <f t="shared" si="46"/>
        <v>4.12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0.21</v>
      </c>
      <c r="HJ35" s="172"/>
      <c r="HK35" s="70">
        <f t="shared" si="49"/>
        <v>0.21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386">
        <v>2</v>
      </c>
      <c r="JF35" s="187"/>
      <c r="JG35" s="187">
        <f t="shared" si="63"/>
        <v>2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</v>
      </c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0.62</v>
      </c>
      <c r="P36" s="213"/>
      <c r="Q36" s="70"/>
      <c r="R36" s="67"/>
      <c r="S36" s="67">
        <f t="shared" si="3"/>
        <v>0.62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67.010000000000005</v>
      </c>
      <c r="AH36" s="67"/>
      <c r="AI36" s="67"/>
      <c r="AJ36" s="67"/>
      <c r="AK36" s="67">
        <f t="shared" si="6"/>
        <v>67.010000000000005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2.06</v>
      </c>
      <c r="EL36" s="212"/>
      <c r="EM36" s="219"/>
      <c r="EN36" s="219"/>
      <c r="EO36" s="67">
        <f t="shared" si="24"/>
        <v>2.06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>
        <v>4.12</v>
      </c>
      <c r="HB36" s="172"/>
      <c r="HC36" s="70">
        <f t="shared" si="46"/>
        <v>4.12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0.21</v>
      </c>
      <c r="HJ36" s="172"/>
      <c r="HK36" s="70">
        <f t="shared" si="49"/>
        <v>0.21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386">
        <v>2</v>
      </c>
      <c r="JF36" s="187"/>
      <c r="JG36" s="187">
        <f t="shared" si="63"/>
        <v>2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</v>
      </c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0.62</v>
      </c>
      <c r="P37" s="213"/>
      <c r="Q37" s="70"/>
      <c r="R37" s="67"/>
      <c r="S37" s="67">
        <f t="shared" si="3"/>
        <v>0.62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61.86</v>
      </c>
      <c r="AH37" s="67"/>
      <c r="AI37" s="67"/>
      <c r="AJ37" s="67"/>
      <c r="AK37" s="67">
        <f t="shared" si="6"/>
        <v>61.86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2.06</v>
      </c>
      <c r="EL37" s="212"/>
      <c r="EM37" s="219"/>
      <c r="EN37" s="219"/>
      <c r="EO37" s="67">
        <f t="shared" si="24"/>
        <v>2.06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</v>
      </c>
      <c r="GP37" s="172"/>
      <c r="GQ37" s="70">
        <f t="shared" si="40"/>
        <v>0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4.12</v>
      </c>
      <c r="HB37" s="172"/>
      <c r="HC37" s="70">
        <f t="shared" si="46"/>
        <v>4.12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0.21</v>
      </c>
      <c r="HJ37" s="172"/>
      <c r="HK37" s="70">
        <f t="shared" si="49"/>
        <v>0.21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0.33</v>
      </c>
      <c r="IH37" s="211"/>
      <c r="II37" s="187">
        <f t="shared" si="56"/>
        <v>0.33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386">
        <v>1.88</v>
      </c>
      <c r="JF37" s="187"/>
      <c r="JG37" s="187">
        <f t="shared" si="63"/>
        <v>1.88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</v>
      </c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0.62</v>
      </c>
      <c r="P38" s="213"/>
      <c r="Q38" s="70"/>
      <c r="R38" s="67"/>
      <c r="S38" s="67">
        <f t="shared" si="3"/>
        <v>0.62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61.86</v>
      </c>
      <c r="AH38" s="67"/>
      <c r="AI38" s="67"/>
      <c r="AJ38" s="67"/>
      <c r="AK38" s="67">
        <f t="shared" si="6"/>
        <v>61.86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2.06</v>
      </c>
      <c r="EL38" s="212"/>
      <c r="EM38" s="219"/>
      <c r="EN38" s="219"/>
      <c r="EO38" s="67">
        <f t="shared" si="24"/>
        <v>2.06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</v>
      </c>
      <c r="GP38" s="172"/>
      <c r="GQ38" s="70">
        <f t="shared" si="40"/>
        <v>0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4.12</v>
      </c>
      <c r="HB38" s="172"/>
      <c r="HC38" s="70">
        <f t="shared" si="46"/>
        <v>4.12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0.21</v>
      </c>
      <c r="HJ38" s="172"/>
      <c r="HK38" s="70">
        <f t="shared" si="49"/>
        <v>0.21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0.56000000000000005</v>
      </c>
      <c r="IH38" s="211"/>
      <c r="II38" s="187">
        <f t="shared" si="56"/>
        <v>0.56000000000000005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386">
        <v>1.88</v>
      </c>
      <c r="JF38" s="187"/>
      <c r="JG38" s="187">
        <f t="shared" si="63"/>
        <v>1.88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</v>
      </c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0.62</v>
      </c>
      <c r="P39" s="213"/>
      <c r="Q39" s="70"/>
      <c r="R39" s="67"/>
      <c r="S39" s="67">
        <f t="shared" si="3"/>
        <v>0.62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67.010000000000005</v>
      </c>
      <c r="AH39" s="67"/>
      <c r="AI39" s="67"/>
      <c r="AJ39" s="67"/>
      <c r="AK39" s="67">
        <f t="shared" si="6"/>
        <v>67.010000000000005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2.06</v>
      </c>
      <c r="EL39" s="212"/>
      <c r="EM39" s="219"/>
      <c r="EN39" s="219"/>
      <c r="EO39" s="67">
        <f t="shared" si="24"/>
        <v>2.06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</v>
      </c>
      <c r="GP39" s="172"/>
      <c r="GQ39" s="70">
        <f t="shared" si="40"/>
        <v>0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>
        <v>8.25</v>
      </c>
      <c r="HB39" s="172"/>
      <c r="HC39" s="70">
        <f t="shared" si="46"/>
        <v>8.25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0.21</v>
      </c>
      <c r="HJ39" s="172"/>
      <c r="HK39" s="70">
        <f t="shared" si="49"/>
        <v>0.21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0.77</v>
      </c>
      <c r="IH39" s="211"/>
      <c r="II39" s="187">
        <f t="shared" si="56"/>
        <v>0.77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386">
        <v>1.88</v>
      </c>
      <c r="JF39" s="187"/>
      <c r="JG39" s="187">
        <f t="shared" si="63"/>
        <v>1.88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</v>
      </c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0.62</v>
      </c>
      <c r="P40" s="213"/>
      <c r="Q40" s="70"/>
      <c r="R40" s="67"/>
      <c r="S40" s="67">
        <f t="shared" si="3"/>
        <v>0.62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67.010000000000005</v>
      </c>
      <c r="AH40" s="67"/>
      <c r="AI40" s="67"/>
      <c r="AJ40" s="67"/>
      <c r="AK40" s="67">
        <f t="shared" si="6"/>
        <v>67.010000000000005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2.06</v>
      </c>
      <c r="EL40" s="212"/>
      <c r="EM40" s="219"/>
      <c r="EN40" s="219"/>
      <c r="EO40" s="67">
        <f t="shared" si="24"/>
        <v>2.06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0</v>
      </c>
      <c r="GP40" s="172"/>
      <c r="GQ40" s="70">
        <f t="shared" si="40"/>
        <v>0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>
        <v>8.25</v>
      </c>
      <c r="HB40" s="172"/>
      <c r="HC40" s="70">
        <f t="shared" si="46"/>
        <v>8.25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0.21</v>
      </c>
      <c r="HJ40" s="172"/>
      <c r="HK40" s="70">
        <f t="shared" si="49"/>
        <v>0.21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0.88</v>
      </c>
      <c r="IH40" s="211"/>
      <c r="II40" s="187">
        <f t="shared" si="56"/>
        <v>0.88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386">
        <v>1.88</v>
      </c>
      <c r="JF40" s="187"/>
      <c r="JG40" s="187">
        <f t="shared" si="63"/>
        <v>1.88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0</v>
      </c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0.62</v>
      </c>
      <c r="P41" s="213"/>
      <c r="Q41" s="70"/>
      <c r="R41" s="67"/>
      <c r="S41" s="67">
        <f t="shared" si="3"/>
        <v>0.62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0</v>
      </c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2.06</v>
      </c>
      <c r="EL41" s="212"/>
      <c r="EM41" s="219"/>
      <c r="EN41" s="219"/>
      <c r="EO41" s="67">
        <f t="shared" si="24"/>
        <v>2.06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0</v>
      </c>
      <c r="GP41" s="172"/>
      <c r="GQ41" s="70">
        <f t="shared" si="40"/>
        <v>0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0</v>
      </c>
      <c r="GX41" s="172"/>
      <c r="GY41" s="70">
        <f t="shared" si="44"/>
        <v>0</v>
      </c>
      <c r="GZ41" s="70">
        <f t="shared" si="45"/>
        <v>0</v>
      </c>
      <c r="HA41" s="172">
        <v>8.25</v>
      </c>
      <c r="HB41" s="172"/>
      <c r="HC41" s="70">
        <f t="shared" si="46"/>
        <v>8.25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0.21</v>
      </c>
      <c r="HJ41" s="172"/>
      <c r="HK41" s="70">
        <f t="shared" si="49"/>
        <v>0.21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1.1100000000000001</v>
      </c>
      <c r="IH41" s="211"/>
      <c r="II41" s="187">
        <f t="shared" si="56"/>
        <v>1.1100000000000001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386">
        <v>1.88</v>
      </c>
      <c r="JF41" s="187"/>
      <c r="JG41" s="187">
        <f t="shared" si="63"/>
        <v>1.88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0</v>
      </c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0.62</v>
      </c>
      <c r="P42" s="213"/>
      <c r="Q42" s="70"/>
      <c r="R42" s="67"/>
      <c r="S42" s="67">
        <f t="shared" si="3"/>
        <v>0.62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2.06</v>
      </c>
      <c r="EL42" s="212"/>
      <c r="EM42" s="219"/>
      <c r="EN42" s="219"/>
      <c r="EO42" s="67">
        <f t="shared" si="24"/>
        <v>2.06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0</v>
      </c>
      <c r="GP42" s="172"/>
      <c r="GQ42" s="70">
        <f t="shared" si="40"/>
        <v>0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0</v>
      </c>
      <c r="GX42" s="172"/>
      <c r="GY42" s="70">
        <f t="shared" si="44"/>
        <v>0</v>
      </c>
      <c r="GZ42" s="70">
        <f t="shared" si="45"/>
        <v>0</v>
      </c>
      <c r="HA42" s="172">
        <v>8.25</v>
      </c>
      <c r="HB42" s="172"/>
      <c r="HC42" s="70">
        <f t="shared" si="46"/>
        <v>8.25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0.21</v>
      </c>
      <c r="HJ42" s="172"/>
      <c r="HK42" s="70">
        <f t="shared" si="49"/>
        <v>0.21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1.33</v>
      </c>
      <c r="IH42" s="211"/>
      <c r="II42" s="187">
        <f t="shared" si="56"/>
        <v>1.33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386">
        <v>1.88</v>
      </c>
      <c r="JF42" s="187"/>
      <c r="JG42" s="187">
        <f t="shared" si="63"/>
        <v>1.88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0</v>
      </c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7.47</v>
      </c>
      <c r="J43" s="67"/>
      <c r="K43" s="67"/>
      <c r="L43" s="67"/>
      <c r="M43" s="67">
        <f t="shared" si="2"/>
        <v>7.47</v>
      </c>
      <c r="N43" s="67">
        <f t="shared" si="2"/>
        <v>0</v>
      </c>
      <c r="O43" s="212">
        <v>0.62</v>
      </c>
      <c r="P43" s="213"/>
      <c r="Q43" s="70"/>
      <c r="R43" s="67"/>
      <c r="S43" s="67">
        <f t="shared" si="3"/>
        <v>0.62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2.06</v>
      </c>
      <c r="EL43" s="212"/>
      <c r="EM43" s="219"/>
      <c r="EN43" s="219"/>
      <c r="EO43" s="67">
        <f t="shared" si="24"/>
        <v>2.06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0</v>
      </c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5.15</v>
      </c>
      <c r="HB43" s="172"/>
      <c r="HC43" s="70">
        <f t="shared" si="46"/>
        <v>5.15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0.21</v>
      </c>
      <c r="HJ43" s="172"/>
      <c r="HK43" s="70">
        <f t="shared" si="49"/>
        <v>0.21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1.55</v>
      </c>
      <c r="IH43" s="211"/>
      <c r="II43" s="187">
        <f t="shared" si="56"/>
        <v>1.55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386">
        <v>1.88</v>
      </c>
      <c r="JF43" s="187"/>
      <c r="JG43" s="187">
        <f t="shared" si="63"/>
        <v>1.88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0</v>
      </c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7.47</v>
      </c>
      <c r="J44" s="67"/>
      <c r="K44" s="67"/>
      <c r="L44" s="67"/>
      <c r="M44" s="67">
        <f t="shared" si="2"/>
        <v>7.47</v>
      </c>
      <c r="N44" s="67">
        <f t="shared" si="2"/>
        <v>0</v>
      </c>
      <c r="O44" s="212">
        <v>0.62</v>
      </c>
      <c r="P44" s="213"/>
      <c r="Q44" s="70"/>
      <c r="R44" s="67"/>
      <c r="S44" s="67">
        <f t="shared" si="3"/>
        <v>0.62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2.06</v>
      </c>
      <c r="EL44" s="212"/>
      <c r="EM44" s="219"/>
      <c r="EN44" s="219"/>
      <c r="EO44" s="67">
        <f t="shared" si="24"/>
        <v>2.06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0</v>
      </c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5.15</v>
      </c>
      <c r="HB44" s="172"/>
      <c r="HC44" s="70">
        <f t="shared" si="46"/>
        <v>5.15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0.21</v>
      </c>
      <c r="HJ44" s="172"/>
      <c r="HK44" s="70">
        <f t="shared" si="49"/>
        <v>0.21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1.77</v>
      </c>
      <c r="IH44" s="211"/>
      <c r="II44" s="187">
        <f t="shared" si="56"/>
        <v>1.77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386">
        <v>1.88</v>
      </c>
      <c r="JF44" s="187"/>
      <c r="JG44" s="187">
        <f t="shared" si="63"/>
        <v>1.88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0</v>
      </c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7.47</v>
      </c>
      <c r="J45" s="67"/>
      <c r="K45" s="67"/>
      <c r="L45" s="67"/>
      <c r="M45" s="67">
        <f t="shared" si="2"/>
        <v>7.47</v>
      </c>
      <c r="N45" s="67">
        <f t="shared" si="2"/>
        <v>0</v>
      </c>
      <c r="O45" s="212">
        <v>0.62</v>
      </c>
      <c r="P45" s="213"/>
      <c r="Q45" s="70"/>
      <c r="R45" s="67"/>
      <c r="S45" s="67">
        <f t="shared" si="3"/>
        <v>0.62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41.24</v>
      </c>
      <c r="AH45" s="67"/>
      <c r="AI45" s="67"/>
      <c r="AJ45" s="67"/>
      <c r="AK45" s="67">
        <f t="shared" si="6"/>
        <v>41.24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2.06</v>
      </c>
      <c r="EL45" s="212"/>
      <c r="EM45" s="219"/>
      <c r="EN45" s="219"/>
      <c r="EO45" s="67">
        <f t="shared" si="24"/>
        <v>2.06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5.15</v>
      </c>
      <c r="HB45" s="172"/>
      <c r="HC45" s="70">
        <f t="shared" si="46"/>
        <v>5.15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0.21</v>
      </c>
      <c r="HJ45" s="172"/>
      <c r="HK45" s="70">
        <f t="shared" si="49"/>
        <v>0.21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2</v>
      </c>
      <c r="IH45" s="211"/>
      <c r="II45" s="187">
        <f t="shared" si="56"/>
        <v>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386">
        <v>2</v>
      </c>
      <c r="JF45" s="187"/>
      <c r="JG45" s="187">
        <f t="shared" si="63"/>
        <v>2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0</v>
      </c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0.62</v>
      </c>
      <c r="P46" s="213"/>
      <c r="Q46" s="70"/>
      <c r="R46" s="67"/>
      <c r="S46" s="67">
        <f t="shared" si="3"/>
        <v>0.62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20.62</v>
      </c>
      <c r="AH46" s="67"/>
      <c r="AI46" s="67"/>
      <c r="AJ46" s="67"/>
      <c r="AK46" s="67">
        <f t="shared" si="6"/>
        <v>20.62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2.06</v>
      </c>
      <c r="EL46" s="212"/>
      <c r="EM46" s="219"/>
      <c r="EN46" s="219"/>
      <c r="EO46" s="67">
        <f t="shared" si="24"/>
        <v>2.06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5.15</v>
      </c>
      <c r="HB46" s="172"/>
      <c r="HC46" s="70">
        <f t="shared" si="46"/>
        <v>5.15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0.21</v>
      </c>
      <c r="HJ46" s="172"/>
      <c r="HK46" s="70">
        <f t="shared" si="49"/>
        <v>0.21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2.2200000000000002</v>
      </c>
      <c r="IH46" s="211"/>
      <c r="II46" s="187">
        <f t="shared" si="56"/>
        <v>2.2200000000000002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386">
        <v>2</v>
      </c>
      <c r="JF46" s="187"/>
      <c r="JG46" s="187">
        <f t="shared" si="63"/>
        <v>2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0</v>
      </c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7.47</v>
      </c>
      <c r="J47" s="67"/>
      <c r="K47" s="67"/>
      <c r="L47" s="67"/>
      <c r="M47" s="67">
        <f t="shared" si="2"/>
        <v>7.47</v>
      </c>
      <c r="N47" s="67">
        <f t="shared" si="2"/>
        <v>0</v>
      </c>
      <c r="O47" s="212">
        <v>0.62</v>
      </c>
      <c r="P47" s="213"/>
      <c r="Q47" s="70"/>
      <c r="R47" s="67"/>
      <c r="S47" s="67">
        <f t="shared" si="3"/>
        <v>0.62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51.55</v>
      </c>
      <c r="AH47" s="67"/>
      <c r="AI47" s="67"/>
      <c r="AJ47" s="67"/>
      <c r="AK47" s="67">
        <f t="shared" si="6"/>
        <v>51.55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0</v>
      </c>
      <c r="GP47" s="172"/>
      <c r="GQ47" s="70">
        <f t="shared" si="40"/>
        <v>0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5.15</v>
      </c>
      <c r="HB47" s="172"/>
      <c r="HC47" s="70">
        <f t="shared" si="46"/>
        <v>5.15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0.21</v>
      </c>
      <c r="HJ47" s="172"/>
      <c r="HK47" s="70">
        <f t="shared" si="49"/>
        <v>0.21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2.44</v>
      </c>
      <c r="IH47" s="211"/>
      <c r="II47" s="187">
        <f t="shared" si="56"/>
        <v>2.44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386">
        <v>1.77</v>
      </c>
      <c r="JF47" s="187"/>
      <c r="JG47" s="187">
        <f t="shared" si="63"/>
        <v>1.77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0</v>
      </c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7.47</v>
      </c>
      <c r="J48" s="67"/>
      <c r="K48" s="67"/>
      <c r="L48" s="67"/>
      <c r="M48" s="67">
        <f t="shared" si="2"/>
        <v>7.47</v>
      </c>
      <c r="N48" s="67">
        <f t="shared" si="2"/>
        <v>0</v>
      </c>
      <c r="O48" s="212">
        <v>0.62</v>
      </c>
      <c r="P48" s="213"/>
      <c r="Q48" s="70"/>
      <c r="R48" s="67"/>
      <c r="S48" s="67">
        <f t="shared" si="3"/>
        <v>0.62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41.24</v>
      </c>
      <c r="AH48" s="67"/>
      <c r="AI48" s="67"/>
      <c r="AJ48" s="67"/>
      <c r="AK48" s="67">
        <f t="shared" si="6"/>
        <v>41.24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0</v>
      </c>
      <c r="GP48" s="172"/>
      <c r="GQ48" s="70">
        <f t="shared" si="40"/>
        <v>0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5.15</v>
      </c>
      <c r="HB48" s="172"/>
      <c r="HC48" s="70">
        <f t="shared" si="46"/>
        <v>5.15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0.21</v>
      </c>
      <c r="HJ48" s="172"/>
      <c r="HK48" s="70">
        <f t="shared" si="49"/>
        <v>0.21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2.5499999999999998</v>
      </c>
      <c r="IH48" s="211"/>
      <c r="II48" s="187">
        <f t="shared" si="56"/>
        <v>2.5499999999999998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386">
        <v>1.77</v>
      </c>
      <c r="JF48" s="187"/>
      <c r="JG48" s="187">
        <f t="shared" si="63"/>
        <v>1.77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0</v>
      </c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7.47</v>
      </c>
      <c r="J49" s="67"/>
      <c r="K49" s="67"/>
      <c r="L49" s="67"/>
      <c r="M49" s="67">
        <f t="shared" si="2"/>
        <v>7.47</v>
      </c>
      <c r="N49" s="67">
        <f t="shared" si="2"/>
        <v>0</v>
      </c>
      <c r="O49" s="212">
        <v>0.62</v>
      </c>
      <c r="P49" s="213"/>
      <c r="Q49" s="70"/>
      <c r="R49" s="67"/>
      <c r="S49" s="67">
        <f t="shared" si="3"/>
        <v>0.62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5.15</v>
      </c>
      <c r="HB49" s="172"/>
      <c r="HC49" s="70">
        <f t="shared" si="46"/>
        <v>5.15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0.21</v>
      </c>
      <c r="HJ49" s="172"/>
      <c r="HK49" s="70">
        <f t="shared" si="49"/>
        <v>0.21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2.77</v>
      </c>
      <c r="IH49" s="211"/>
      <c r="II49" s="187">
        <f t="shared" si="56"/>
        <v>2.77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386">
        <v>1.77</v>
      </c>
      <c r="JF49" s="187"/>
      <c r="JG49" s="187">
        <f t="shared" si="63"/>
        <v>1.77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0</v>
      </c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7.47</v>
      </c>
      <c r="J50" s="67"/>
      <c r="K50" s="67"/>
      <c r="L50" s="67"/>
      <c r="M50" s="67">
        <f t="shared" si="2"/>
        <v>7.47</v>
      </c>
      <c r="N50" s="67">
        <f t="shared" si="2"/>
        <v>0</v>
      </c>
      <c r="O50" s="212">
        <v>0.62</v>
      </c>
      <c r="P50" s="213"/>
      <c r="Q50" s="70"/>
      <c r="R50" s="67"/>
      <c r="S50" s="67">
        <f t="shared" si="3"/>
        <v>0.62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10.31</v>
      </c>
      <c r="AH50" s="67"/>
      <c r="AI50" s="67"/>
      <c r="AJ50" s="67"/>
      <c r="AK50" s="67">
        <f t="shared" si="6"/>
        <v>10.31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5.15</v>
      </c>
      <c r="HB50" s="172"/>
      <c r="HC50" s="70">
        <f t="shared" si="46"/>
        <v>5.15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0.21</v>
      </c>
      <c r="HJ50" s="172"/>
      <c r="HK50" s="70">
        <f t="shared" si="49"/>
        <v>0.21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2.88</v>
      </c>
      <c r="IH50" s="211"/>
      <c r="II50" s="187">
        <f t="shared" si="56"/>
        <v>2.88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386">
        <v>1.77</v>
      </c>
      <c r="JF50" s="187"/>
      <c r="JG50" s="187">
        <f t="shared" si="63"/>
        <v>1.77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0</v>
      </c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7.47</v>
      </c>
      <c r="J51" s="67"/>
      <c r="K51" s="67"/>
      <c r="L51" s="67"/>
      <c r="M51" s="67">
        <f t="shared" si="2"/>
        <v>7.47</v>
      </c>
      <c r="N51" s="67">
        <f t="shared" si="2"/>
        <v>0</v>
      </c>
      <c r="O51" s="212">
        <v>0.62</v>
      </c>
      <c r="P51" s="213"/>
      <c r="Q51" s="70"/>
      <c r="R51" s="67"/>
      <c r="S51" s="67">
        <f t="shared" si="3"/>
        <v>0.62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41.24</v>
      </c>
      <c r="AH51" s="67"/>
      <c r="AI51" s="67"/>
      <c r="AJ51" s="67"/>
      <c r="AK51" s="67">
        <f t="shared" si="6"/>
        <v>41.24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6.19</v>
      </c>
      <c r="HB51" s="172"/>
      <c r="HC51" s="70">
        <f t="shared" si="46"/>
        <v>6.19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0.21</v>
      </c>
      <c r="HJ51" s="172"/>
      <c r="HK51" s="70">
        <f t="shared" si="49"/>
        <v>0.21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2.88</v>
      </c>
      <c r="IH51" s="211"/>
      <c r="II51" s="187">
        <f t="shared" si="56"/>
        <v>2.88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386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7.47</v>
      </c>
      <c r="J52" s="67"/>
      <c r="K52" s="67"/>
      <c r="L52" s="67"/>
      <c r="M52" s="67">
        <f t="shared" si="2"/>
        <v>7.47</v>
      </c>
      <c r="N52" s="67">
        <f t="shared" si="2"/>
        <v>0</v>
      </c>
      <c r="O52" s="212">
        <v>0.62</v>
      </c>
      <c r="P52" s="213"/>
      <c r="Q52" s="70"/>
      <c r="R52" s="67"/>
      <c r="S52" s="67">
        <f t="shared" si="3"/>
        <v>0.62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6.19</v>
      </c>
      <c r="HB52" s="172"/>
      <c r="HC52" s="70">
        <f t="shared" si="46"/>
        <v>6.19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0.21</v>
      </c>
      <c r="HJ52" s="172"/>
      <c r="HK52" s="70">
        <f t="shared" si="49"/>
        <v>0.21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2.99</v>
      </c>
      <c r="IH52" s="211"/>
      <c r="II52" s="187">
        <f t="shared" si="56"/>
        <v>2.99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386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0.62</v>
      </c>
      <c r="P53" s="213"/>
      <c r="Q53" s="70"/>
      <c r="R53" s="67"/>
      <c r="S53" s="67">
        <f t="shared" si="3"/>
        <v>0.62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6.19</v>
      </c>
      <c r="HB53" s="172"/>
      <c r="HC53" s="70">
        <f t="shared" si="46"/>
        <v>6.19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0.21</v>
      </c>
      <c r="HJ53" s="172"/>
      <c r="HK53" s="70">
        <f t="shared" si="49"/>
        <v>0.21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3.22</v>
      </c>
      <c r="IH53" s="211"/>
      <c r="II53" s="187">
        <f t="shared" si="56"/>
        <v>3.22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386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0.11</v>
      </c>
      <c r="JV53" s="187"/>
      <c r="JW53" s="187">
        <f t="shared" si="67"/>
        <v>0.11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0.62</v>
      </c>
      <c r="P54" s="213"/>
      <c r="Q54" s="70"/>
      <c r="R54" s="67"/>
      <c r="S54" s="67">
        <f t="shared" si="3"/>
        <v>0.62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6.19</v>
      </c>
      <c r="HB54" s="172"/>
      <c r="HC54" s="70">
        <f t="shared" si="46"/>
        <v>6.19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0.21</v>
      </c>
      <c r="HJ54" s="172"/>
      <c r="HK54" s="70">
        <f t="shared" si="49"/>
        <v>0.21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3.32</v>
      </c>
      <c r="IH54" s="211"/>
      <c r="II54" s="187">
        <f t="shared" si="56"/>
        <v>3.32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386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0.23</v>
      </c>
      <c r="JV54" s="187"/>
      <c r="JW54" s="187">
        <f t="shared" si="67"/>
        <v>0.23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2.8</v>
      </c>
      <c r="J55" s="67"/>
      <c r="K55" s="67"/>
      <c r="L55" s="67"/>
      <c r="M55" s="67">
        <f t="shared" si="2"/>
        <v>2.8</v>
      </c>
      <c r="N55" s="67">
        <f t="shared" si="2"/>
        <v>0</v>
      </c>
      <c r="O55" s="212">
        <v>0.62</v>
      </c>
      <c r="P55" s="213"/>
      <c r="Q55" s="70"/>
      <c r="R55" s="67"/>
      <c r="S55" s="67">
        <f t="shared" si="3"/>
        <v>0.62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41.24</v>
      </c>
      <c r="AH55" s="67"/>
      <c r="AI55" s="67"/>
      <c r="AJ55" s="67"/>
      <c r="AK55" s="67">
        <f t="shared" si="6"/>
        <v>41.24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6.19</v>
      </c>
      <c r="HB55" s="172"/>
      <c r="HC55" s="70">
        <f t="shared" si="46"/>
        <v>6.19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0.21</v>
      </c>
      <c r="HJ55" s="172"/>
      <c r="HK55" s="70">
        <f t="shared" si="49"/>
        <v>0.21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2.66</v>
      </c>
      <c r="IH55" s="211"/>
      <c r="II55" s="187">
        <f t="shared" si="56"/>
        <v>2.66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386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0.33</v>
      </c>
      <c r="JV55" s="187"/>
      <c r="JW55" s="187">
        <f t="shared" si="67"/>
        <v>0.33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4.67</v>
      </c>
      <c r="J56" s="67"/>
      <c r="K56" s="67"/>
      <c r="L56" s="67"/>
      <c r="M56" s="67">
        <f t="shared" si="2"/>
        <v>4.67</v>
      </c>
      <c r="N56" s="67">
        <f t="shared" si="2"/>
        <v>0</v>
      </c>
      <c r="O56" s="212">
        <v>0.62</v>
      </c>
      <c r="P56" s="213"/>
      <c r="Q56" s="70"/>
      <c r="R56" s="67"/>
      <c r="S56" s="67">
        <f t="shared" si="3"/>
        <v>0.62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6.19</v>
      </c>
      <c r="HB56" s="172"/>
      <c r="HC56" s="70">
        <f t="shared" si="46"/>
        <v>6.19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0.21</v>
      </c>
      <c r="HJ56" s="172"/>
      <c r="HK56" s="70">
        <f t="shared" si="49"/>
        <v>0.21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2.44</v>
      </c>
      <c r="IH56" s="211"/>
      <c r="II56" s="187">
        <f t="shared" si="56"/>
        <v>2.44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386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0.56000000000000005</v>
      </c>
      <c r="JV56" s="187"/>
      <c r="JW56" s="187">
        <f t="shared" si="67"/>
        <v>0.56000000000000005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7.48</v>
      </c>
      <c r="J57" s="67"/>
      <c r="K57" s="67"/>
      <c r="L57" s="67"/>
      <c r="M57" s="67">
        <f t="shared" si="2"/>
        <v>7.48</v>
      </c>
      <c r="N57" s="67">
        <f t="shared" si="2"/>
        <v>0</v>
      </c>
      <c r="O57" s="212">
        <v>0.62</v>
      </c>
      <c r="P57" s="213"/>
      <c r="Q57" s="70"/>
      <c r="R57" s="67"/>
      <c r="S57" s="67">
        <f t="shared" si="3"/>
        <v>0.62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20.62</v>
      </c>
      <c r="AH57" s="67"/>
      <c r="AI57" s="67"/>
      <c r="AJ57" s="67"/>
      <c r="AK57" s="67">
        <f t="shared" si="6"/>
        <v>20.62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6.19</v>
      </c>
      <c r="HB57" s="172"/>
      <c r="HC57" s="70">
        <f t="shared" si="46"/>
        <v>6.19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0.21</v>
      </c>
      <c r="HJ57" s="172"/>
      <c r="HK57" s="70">
        <f t="shared" si="49"/>
        <v>0.21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2.2200000000000002</v>
      </c>
      <c r="IH57" s="211"/>
      <c r="II57" s="187">
        <f t="shared" si="56"/>
        <v>2.2200000000000002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386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1</v>
      </c>
      <c r="JV57" s="187"/>
      <c r="JW57" s="187">
        <f t="shared" si="67"/>
        <v>1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7.48</v>
      </c>
      <c r="J58" s="67"/>
      <c r="K58" s="67"/>
      <c r="L58" s="67"/>
      <c r="M58" s="67">
        <f t="shared" si="2"/>
        <v>7.48</v>
      </c>
      <c r="N58" s="67">
        <f t="shared" si="2"/>
        <v>0</v>
      </c>
      <c r="O58" s="212">
        <v>0.62</v>
      </c>
      <c r="P58" s="213"/>
      <c r="Q58" s="70"/>
      <c r="R58" s="67"/>
      <c r="S58" s="67">
        <f t="shared" si="3"/>
        <v>0.62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61.86</v>
      </c>
      <c r="AH58" s="67"/>
      <c r="AI58" s="67"/>
      <c r="AJ58" s="67"/>
      <c r="AK58" s="67">
        <f t="shared" si="6"/>
        <v>61.86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6.19</v>
      </c>
      <c r="HB58" s="172"/>
      <c r="HC58" s="70">
        <f t="shared" si="46"/>
        <v>6.19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0.21</v>
      </c>
      <c r="HJ58" s="172"/>
      <c r="HK58" s="70">
        <f t="shared" si="49"/>
        <v>0.21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1.77</v>
      </c>
      <c r="IH58" s="211"/>
      <c r="II58" s="187">
        <f t="shared" si="56"/>
        <v>1.77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386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1.22</v>
      </c>
      <c r="JV58" s="187"/>
      <c r="JW58" s="187">
        <f t="shared" si="67"/>
        <v>1.22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7.47</v>
      </c>
      <c r="J59" s="67"/>
      <c r="K59" s="67"/>
      <c r="L59" s="67"/>
      <c r="M59" s="67">
        <f t="shared" si="2"/>
        <v>7.47</v>
      </c>
      <c r="N59" s="67">
        <f t="shared" si="2"/>
        <v>0</v>
      </c>
      <c r="O59" s="212">
        <v>0.62</v>
      </c>
      <c r="P59" s="213"/>
      <c r="Q59" s="70"/>
      <c r="R59" s="67"/>
      <c r="S59" s="67">
        <f t="shared" si="3"/>
        <v>0.62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1.03</v>
      </c>
      <c r="GH59" s="172"/>
      <c r="GI59" s="70">
        <f t="shared" si="68"/>
        <v>1.03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6.19</v>
      </c>
      <c r="HB59" s="172"/>
      <c r="HC59" s="70">
        <f t="shared" si="46"/>
        <v>6.19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0.21</v>
      </c>
      <c r="HJ59" s="172"/>
      <c r="HK59" s="70">
        <f t="shared" si="49"/>
        <v>0.21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2.2200000000000002</v>
      </c>
      <c r="IH59" s="211"/>
      <c r="II59" s="187">
        <f t="shared" si="56"/>
        <v>2.2200000000000002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386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1.55</v>
      </c>
      <c r="JV59" s="187"/>
      <c r="JW59" s="187">
        <f t="shared" si="67"/>
        <v>1.55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7.47</v>
      </c>
      <c r="J60" s="67"/>
      <c r="K60" s="67"/>
      <c r="L60" s="67"/>
      <c r="M60" s="67">
        <f t="shared" si="2"/>
        <v>7.47</v>
      </c>
      <c r="N60" s="67">
        <f t="shared" si="2"/>
        <v>0</v>
      </c>
      <c r="O60" s="212">
        <v>0.62</v>
      </c>
      <c r="P60" s="213"/>
      <c r="Q60" s="70"/>
      <c r="R60" s="67"/>
      <c r="S60" s="67">
        <f t="shared" si="3"/>
        <v>0.62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1.03</v>
      </c>
      <c r="GH60" s="172"/>
      <c r="GI60" s="70">
        <f t="shared" si="68"/>
        <v>1.03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6.19</v>
      </c>
      <c r="HB60" s="172"/>
      <c r="HC60" s="70">
        <f t="shared" si="46"/>
        <v>6.19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0.21</v>
      </c>
      <c r="HJ60" s="172"/>
      <c r="HK60" s="70">
        <f t="shared" si="49"/>
        <v>0.21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2.88</v>
      </c>
      <c r="IH60" s="211"/>
      <c r="II60" s="187">
        <f t="shared" si="56"/>
        <v>2.88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386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1.88</v>
      </c>
      <c r="JV60" s="187"/>
      <c r="JW60" s="187">
        <f t="shared" si="67"/>
        <v>1.88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0.62</v>
      </c>
      <c r="P61" s="213"/>
      <c r="Q61" s="70"/>
      <c r="R61" s="67"/>
      <c r="S61" s="67">
        <f t="shared" si="3"/>
        <v>0.62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51.55</v>
      </c>
      <c r="AH61" s="67"/>
      <c r="AI61" s="67"/>
      <c r="AJ61" s="67"/>
      <c r="AK61" s="67">
        <f t="shared" si="6"/>
        <v>51.55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1.03</v>
      </c>
      <c r="GH61" s="172"/>
      <c r="GI61" s="70">
        <f t="shared" si="68"/>
        <v>1.03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6.19</v>
      </c>
      <c r="HB61" s="172"/>
      <c r="HC61" s="70">
        <f t="shared" si="46"/>
        <v>6.19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0.21</v>
      </c>
      <c r="HJ61" s="172"/>
      <c r="HK61" s="70">
        <f t="shared" si="49"/>
        <v>0.21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2.44</v>
      </c>
      <c r="IH61" s="211"/>
      <c r="II61" s="187">
        <f t="shared" si="56"/>
        <v>2.44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386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2.2200000000000002</v>
      </c>
      <c r="JV61" s="187"/>
      <c r="JW61" s="187">
        <f t="shared" si="67"/>
        <v>2.2200000000000002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7.47</v>
      </c>
      <c r="J62" s="67"/>
      <c r="K62" s="67"/>
      <c r="L62" s="67"/>
      <c r="M62" s="67">
        <f t="shared" si="2"/>
        <v>7.47</v>
      </c>
      <c r="N62" s="67">
        <f t="shared" si="2"/>
        <v>0</v>
      </c>
      <c r="O62" s="212">
        <v>0.62</v>
      </c>
      <c r="P62" s="213"/>
      <c r="Q62" s="70"/>
      <c r="R62" s="67"/>
      <c r="S62" s="67">
        <f t="shared" si="3"/>
        <v>0.62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72.16</v>
      </c>
      <c r="AH62" s="67"/>
      <c r="AI62" s="67"/>
      <c r="AJ62" s="67"/>
      <c r="AK62" s="67">
        <f t="shared" si="6"/>
        <v>72.16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1.55</v>
      </c>
      <c r="GH62" s="172"/>
      <c r="GI62" s="70">
        <f t="shared" si="68"/>
        <v>1.55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6.19</v>
      </c>
      <c r="HB62" s="172"/>
      <c r="HC62" s="70">
        <f t="shared" si="46"/>
        <v>6.19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0.21</v>
      </c>
      <c r="HJ62" s="172"/>
      <c r="HK62" s="70">
        <f t="shared" si="49"/>
        <v>0.21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2.2200000000000002</v>
      </c>
      <c r="IH62" s="211"/>
      <c r="II62" s="187">
        <f t="shared" si="56"/>
        <v>2.2200000000000002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386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2.44</v>
      </c>
      <c r="JV62" s="187"/>
      <c r="JW62" s="187">
        <f t="shared" si="67"/>
        <v>2.44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7.47</v>
      </c>
      <c r="J63" s="67"/>
      <c r="K63" s="67"/>
      <c r="L63" s="67"/>
      <c r="M63" s="67">
        <f t="shared" si="2"/>
        <v>7.47</v>
      </c>
      <c r="N63" s="67">
        <f t="shared" si="2"/>
        <v>0</v>
      </c>
      <c r="O63" s="212">
        <v>0.62</v>
      </c>
      <c r="P63" s="213"/>
      <c r="Q63" s="70"/>
      <c r="R63" s="67"/>
      <c r="S63" s="67">
        <f t="shared" si="3"/>
        <v>0.62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1.55</v>
      </c>
      <c r="GH63" s="172"/>
      <c r="GI63" s="70">
        <f t="shared" si="68"/>
        <v>1.55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3.17</v>
      </c>
      <c r="GP63" s="172"/>
      <c r="GQ63" s="70">
        <f t="shared" si="40"/>
        <v>3.17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6.19</v>
      </c>
      <c r="HB63" s="172"/>
      <c r="HC63" s="70">
        <f t="shared" si="46"/>
        <v>6.19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0.21</v>
      </c>
      <c r="HJ63" s="172"/>
      <c r="HK63" s="70">
        <f t="shared" si="49"/>
        <v>0.21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2.2200000000000002</v>
      </c>
      <c r="IH63" s="211"/>
      <c r="II63" s="187">
        <f t="shared" si="56"/>
        <v>2.2200000000000002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386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2.5499999999999998</v>
      </c>
      <c r="JV63" s="187"/>
      <c r="JW63" s="187">
        <f t="shared" si="67"/>
        <v>2.5499999999999998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7.47</v>
      </c>
      <c r="J64" s="67"/>
      <c r="K64" s="67"/>
      <c r="L64" s="67"/>
      <c r="M64" s="67">
        <f t="shared" si="2"/>
        <v>7.47</v>
      </c>
      <c r="N64" s="67">
        <f t="shared" si="2"/>
        <v>0</v>
      </c>
      <c r="O64" s="212">
        <v>0.62</v>
      </c>
      <c r="P64" s="213"/>
      <c r="Q64" s="70"/>
      <c r="R64" s="67"/>
      <c r="S64" s="67">
        <f t="shared" si="3"/>
        <v>0.62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20.62</v>
      </c>
      <c r="AH64" s="67"/>
      <c r="AI64" s="67"/>
      <c r="AJ64" s="67"/>
      <c r="AK64" s="67">
        <f t="shared" si="6"/>
        <v>20.62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1.03</v>
      </c>
      <c r="GH64" s="172"/>
      <c r="GI64" s="70">
        <f t="shared" si="68"/>
        <v>1.03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3.37</v>
      </c>
      <c r="GP64" s="172"/>
      <c r="GQ64" s="70">
        <f t="shared" si="40"/>
        <v>3.37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6.19</v>
      </c>
      <c r="HB64" s="172"/>
      <c r="HC64" s="70">
        <f t="shared" si="46"/>
        <v>6.19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0.21</v>
      </c>
      <c r="HJ64" s="172"/>
      <c r="HK64" s="70">
        <f t="shared" si="49"/>
        <v>0.21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2</v>
      </c>
      <c r="IH64" s="211"/>
      <c r="II64" s="187">
        <f t="shared" si="56"/>
        <v>2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386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2.88</v>
      </c>
      <c r="JV64" s="187"/>
      <c r="JW64" s="187">
        <f t="shared" si="67"/>
        <v>2.88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7.47</v>
      </c>
      <c r="J65" s="67"/>
      <c r="K65" s="67"/>
      <c r="L65" s="67"/>
      <c r="M65" s="67">
        <f t="shared" si="2"/>
        <v>7.47</v>
      </c>
      <c r="N65" s="67">
        <f t="shared" si="2"/>
        <v>0</v>
      </c>
      <c r="O65" s="212">
        <v>0.62</v>
      </c>
      <c r="P65" s="213"/>
      <c r="Q65" s="70"/>
      <c r="R65" s="67"/>
      <c r="S65" s="67">
        <f t="shared" si="3"/>
        <v>0.62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30.93</v>
      </c>
      <c r="AH65" s="67"/>
      <c r="AI65" s="67"/>
      <c r="AJ65" s="67"/>
      <c r="AK65" s="67">
        <f t="shared" si="6"/>
        <v>30.93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6.19</v>
      </c>
      <c r="HB65" s="172"/>
      <c r="HC65" s="70">
        <f t="shared" si="46"/>
        <v>6.19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0.21</v>
      </c>
      <c r="HJ65" s="172"/>
      <c r="HK65" s="70">
        <f t="shared" si="49"/>
        <v>0.21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2</v>
      </c>
      <c r="IH65" s="211"/>
      <c r="II65" s="187">
        <f t="shared" si="56"/>
        <v>2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386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3.22</v>
      </c>
      <c r="JV65" s="187"/>
      <c r="JW65" s="187">
        <f t="shared" si="67"/>
        <v>3.22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7.47</v>
      </c>
      <c r="J66" s="67"/>
      <c r="K66" s="67"/>
      <c r="L66" s="67"/>
      <c r="M66" s="67">
        <f t="shared" si="2"/>
        <v>7.47</v>
      </c>
      <c r="N66" s="67">
        <f t="shared" si="2"/>
        <v>0</v>
      </c>
      <c r="O66" s="212">
        <v>0.62</v>
      </c>
      <c r="P66" s="213"/>
      <c r="Q66" s="70"/>
      <c r="R66" s="67"/>
      <c r="S66" s="67">
        <f t="shared" si="3"/>
        <v>0.62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61.86</v>
      </c>
      <c r="AH66" s="67"/>
      <c r="AI66" s="67"/>
      <c r="AJ66" s="67"/>
      <c r="AK66" s="67">
        <f t="shared" si="6"/>
        <v>61.86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6.19</v>
      </c>
      <c r="HB66" s="172"/>
      <c r="HC66" s="70">
        <f t="shared" si="46"/>
        <v>6.19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0.21</v>
      </c>
      <c r="HJ66" s="172"/>
      <c r="HK66" s="70">
        <f t="shared" si="49"/>
        <v>0.21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1.77</v>
      </c>
      <c r="IH66" s="211"/>
      <c r="II66" s="187">
        <f t="shared" si="56"/>
        <v>1.77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386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3.32</v>
      </c>
      <c r="JV66" s="187"/>
      <c r="JW66" s="187">
        <f t="shared" si="67"/>
        <v>3.32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1.24</v>
      </c>
      <c r="P67" s="213"/>
      <c r="Q67" s="70"/>
      <c r="R67" s="67"/>
      <c r="S67" s="67">
        <f t="shared" si="3"/>
        <v>1.24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61.86</v>
      </c>
      <c r="AH67" s="67"/>
      <c r="AI67" s="67"/>
      <c r="AJ67" s="67"/>
      <c r="AK67" s="67">
        <f t="shared" si="6"/>
        <v>61.86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6.19</v>
      </c>
      <c r="HB67" s="172"/>
      <c r="HC67" s="70">
        <f t="shared" si="46"/>
        <v>6.19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0.21</v>
      </c>
      <c r="HJ67" s="172"/>
      <c r="HK67" s="70">
        <f t="shared" si="49"/>
        <v>0.21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1.77</v>
      </c>
      <c r="IH67" s="211"/>
      <c r="II67" s="187">
        <f t="shared" si="56"/>
        <v>1.77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386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3.44</v>
      </c>
      <c r="JV67" s="187"/>
      <c r="JW67" s="187">
        <f t="shared" si="67"/>
        <v>3.44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7.47</v>
      </c>
      <c r="J68" s="67"/>
      <c r="K68" s="67"/>
      <c r="L68" s="67"/>
      <c r="M68" s="67">
        <f t="shared" si="2"/>
        <v>7.47</v>
      </c>
      <c r="N68" s="67">
        <f t="shared" si="2"/>
        <v>0</v>
      </c>
      <c r="O68" s="212">
        <v>1.24</v>
      </c>
      <c r="P68" s="213"/>
      <c r="Q68" s="70"/>
      <c r="R68" s="67"/>
      <c r="S68" s="67">
        <f t="shared" si="3"/>
        <v>1.24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61.86</v>
      </c>
      <c r="AH68" s="67"/>
      <c r="AI68" s="67"/>
      <c r="AJ68" s="67"/>
      <c r="AK68" s="67">
        <f t="shared" si="6"/>
        <v>61.86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6.19</v>
      </c>
      <c r="HB68" s="172"/>
      <c r="HC68" s="70">
        <f t="shared" si="46"/>
        <v>6.19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0.21</v>
      </c>
      <c r="HJ68" s="172"/>
      <c r="HK68" s="70">
        <f t="shared" si="49"/>
        <v>0.21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1.55</v>
      </c>
      <c r="IH68" s="211"/>
      <c r="II68" s="187">
        <f t="shared" si="56"/>
        <v>1.55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386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3.55</v>
      </c>
      <c r="JV68" s="187"/>
      <c r="JW68" s="187">
        <f t="shared" si="67"/>
        <v>3.55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7.48</v>
      </c>
      <c r="J69" s="67"/>
      <c r="K69" s="67"/>
      <c r="L69" s="67"/>
      <c r="M69" s="67">
        <f t="shared" si="2"/>
        <v>7.48</v>
      </c>
      <c r="N69" s="67">
        <f t="shared" si="2"/>
        <v>0</v>
      </c>
      <c r="O69" s="212">
        <v>1.24</v>
      </c>
      <c r="P69" s="213"/>
      <c r="Q69" s="70"/>
      <c r="R69" s="67"/>
      <c r="S69" s="67">
        <f t="shared" si="3"/>
        <v>1.24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61.86</v>
      </c>
      <c r="AH69" s="67"/>
      <c r="AI69" s="67"/>
      <c r="AJ69" s="67"/>
      <c r="AK69" s="67">
        <f t="shared" si="6"/>
        <v>61.86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2.06</v>
      </c>
      <c r="GX69" s="172"/>
      <c r="GY69" s="70">
        <f t="shared" si="44"/>
        <v>2.06</v>
      </c>
      <c r="GZ69" s="70">
        <f t="shared" si="45"/>
        <v>0</v>
      </c>
      <c r="HA69" s="172">
        <v>6.19</v>
      </c>
      <c r="HB69" s="172"/>
      <c r="HC69" s="70">
        <f t="shared" si="46"/>
        <v>6.19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0.21</v>
      </c>
      <c r="HJ69" s="172"/>
      <c r="HK69" s="70">
        <f t="shared" si="49"/>
        <v>0.21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1.33</v>
      </c>
      <c r="IH69" s="211"/>
      <c r="II69" s="187">
        <f t="shared" si="56"/>
        <v>1.33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386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3.55</v>
      </c>
      <c r="JV69" s="187"/>
      <c r="JW69" s="187">
        <f t="shared" si="67"/>
        <v>3.55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7.47</v>
      </c>
      <c r="J70" s="67"/>
      <c r="K70" s="67"/>
      <c r="L70" s="67"/>
      <c r="M70" s="67">
        <f t="shared" si="2"/>
        <v>7.47</v>
      </c>
      <c r="N70" s="67">
        <f t="shared" si="2"/>
        <v>0</v>
      </c>
      <c r="O70" s="212">
        <v>1.24</v>
      </c>
      <c r="P70" s="213"/>
      <c r="Q70" s="70"/>
      <c r="R70" s="67"/>
      <c r="S70" s="67">
        <f t="shared" si="3"/>
        <v>1.24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41.24</v>
      </c>
      <c r="AH70" s="67"/>
      <c r="AI70" s="67"/>
      <c r="AJ70" s="67"/>
      <c r="AK70" s="67">
        <f t="shared" si="6"/>
        <v>41.24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2.06</v>
      </c>
      <c r="GX70" s="172"/>
      <c r="GY70" s="70">
        <f t="shared" si="44"/>
        <v>2.06</v>
      </c>
      <c r="GZ70" s="70">
        <f t="shared" si="45"/>
        <v>0</v>
      </c>
      <c r="HA70" s="172">
        <v>6.19</v>
      </c>
      <c r="HB70" s="172"/>
      <c r="HC70" s="70">
        <f t="shared" si="46"/>
        <v>6.19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0.21</v>
      </c>
      <c r="HJ70" s="172"/>
      <c r="HK70" s="70">
        <f t="shared" si="49"/>
        <v>0.21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1.22</v>
      </c>
      <c r="IH70" s="211"/>
      <c r="II70" s="187">
        <f t="shared" si="56"/>
        <v>1.22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386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3.55</v>
      </c>
      <c r="JV70" s="187"/>
      <c r="JW70" s="187">
        <f t="shared" si="67"/>
        <v>3.55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7.47</v>
      </c>
      <c r="J71" s="67"/>
      <c r="K71" s="67"/>
      <c r="L71" s="67"/>
      <c r="M71" s="67">
        <f t="shared" si="2"/>
        <v>7.47</v>
      </c>
      <c r="N71" s="67">
        <f t="shared" si="2"/>
        <v>0</v>
      </c>
      <c r="O71" s="212">
        <v>1.24</v>
      </c>
      <c r="P71" s="213"/>
      <c r="Q71" s="70"/>
      <c r="R71" s="67"/>
      <c r="S71" s="67">
        <f t="shared" si="3"/>
        <v>1.24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2.06</v>
      </c>
      <c r="GX71" s="172"/>
      <c r="GY71" s="70">
        <f t="shared" si="44"/>
        <v>2.06</v>
      </c>
      <c r="GZ71" s="70">
        <f t="shared" si="45"/>
        <v>0</v>
      </c>
      <c r="HA71" s="172">
        <v>6.19</v>
      </c>
      <c r="HB71" s="172"/>
      <c r="HC71" s="70">
        <f t="shared" si="46"/>
        <v>6.19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0.21</v>
      </c>
      <c r="HJ71" s="172"/>
      <c r="HK71" s="70">
        <f t="shared" si="49"/>
        <v>0.21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386">
        <v>1.88</v>
      </c>
      <c r="JF71" s="187"/>
      <c r="JG71" s="187">
        <f t="shared" si="63"/>
        <v>1.88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3.88</v>
      </c>
      <c r="JV71" s="187"/>
      <c r="JW71" s="187">
        <f t="shared" si="67"/>
        <v>3.88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0.86</v>
      </c>
      <c r="J72" s="67"/>
      <c r="K72" s="67"/>
      <c r="L72" s="67"/>
      <c r="M72" s="67">
        <f t="shared" si="2"/>
        <v>0.86</v>
      </c>
      <c r="N72" s="67">
        <f t="shared" si="2"/>
        <v>0</v>
      </c>
      <c r="O72" s="212">
        <v>1.24</v>
      </c>
      <c r="P72" s="213"/>
      <c r="Q72" s="70"/>
      <c r="R72" s="67"/>
      <c r="S72" s="67">
        <f t="shared" si="3"/>
        <v>1.24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2.06</v>
      </c>
      <c r="GX72" s="172"/>
      <c r="GY72" s="70">
        <f t="shared" si="44"/>
        <v>2.06</v>
      </c>
      <c r="GZ72" s="70">
        <f t="shared" si="45"/>
        <v>0</v>
      </c>
      <c r="HA72" s="172">
        <v>6.19</v>
      </c>
      <c r="HB72" s="172"/>
      <c r="HC72" s="70">
        <f t="shared" si="46"/>
        <v>6.19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0.21</v>
      </c>
      <c r="HJ72" s="172"/>
      <c r="HK72" s="70">
        <f t="shared" si="49"/>
        <v>0.21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0.67</v>
      </c>
      <c r="IH72" s="211"/>
      <c r="II72" s="187">
        <f t="shared" si="56"/>
        <v>0.67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386">
        <v>1.88</v>
      </c>
      <c r="JF72" s="187"/>
      <c r="JG72" s="187">
        <f t="shared" si="63"/>
        <v>1.88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3.88</v>
      </c>
      <c r="JV72" s="187"/>
      <c r="JW72" s="187">
        <f t="shared" si="67"/>
        <v>3.88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1.75</v>
      </c>
      <c r="P73" s="213"/>
      <c r="Q73" s="70"/>
      <c r="R73" s="67"/>
      <c r="S73" s="67">
        <f t="shared" si="3"/>
        <v>1.75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41.24</v>
      </c>
      <c r="AH73" s="67"/>
      <c r="AI73" s="67"/>
      <c r="AJ73" s="67"/>
      <c r="AK73" s="67">
        <f t="shared" si="6"/>
        <v>41.24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2.06</v>
      </c>
      <c r="GX73" s="172"/>
      <c r="GY73" s="70">
        <f t="shared" si="44"/>
        <v>2.06</v>
      </c>
      <c r="GZ73" s="70">
        <f t="shared" si="45"/>
        <v>0</v>
      </c>
      <c r="HA73" s="172">
        <v>6.19</v>
      </c>
      <c r="HB73" s="172"/>
      <c r="HC73" s="70">
        <f t="shared" si="46"/>
        <v>6.19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0.21</v>
      </c>
      <c r="HJ73" s="172"/>
      <c r="HK73" s="70">
        <f t="shared" si="49"/>
        <v>0.21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0.44</v>
      </c>
      <c r="IH73" s="211"/>
      <c r="II73" s="187">
        <f t="shared" si="56"/>
        <v>0.44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386">
        <v>1.88</v>
      </c>
      <c r="JF73" s="187"/>
      <c r="JG73" s="187">
        <f t="shared" si="63"/>
        <v>1.88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4.0999999999999996</v>
      </c>
      <c r="JV73" s="187"/>
      <c r="JW73" s="187">
        <f t="shared" si="67"/>
        <v>4.0999999999999996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1.75</v>
      </c>
      <c r="P74" s="213"/>
      <c r="Q74" s="70"/>
      <c r="R74" s="67"/>
      <c r="S74" s="67">
        <f t="shared" si="3"/>
        <v>1.75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72.16</v>
      </c>
      <c r="AH74" s="67"/>
      <c r="AI74" s="67"/>
      <c r="AJ74" s="67"/>
      <c r="AK74" s="67">
        <f t="shared" si="6"/>
        <v>72.16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0</v>
      </c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2.06</v>
      </c>
      <c r="GX74" s="172"/>
      <c r="GY74" s="70">
        <f t="shared" si="44"/>
        <v>2.06</v>
      </c>
      <c r="GZ74" s="70">
        <f t="shared" si="45"/>
        <v>0</v>
      </c>
      <c r="HA74" s="172">
        <v>6.19</v>
      </c>
      <c r="HB74" s="172"/>
      <c r="HC74" s="70">
        <f t="shared" si="46"/>
        <v>6.19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0.21</v>
      </c>
      <c r="HJ74" s="172"/>
      <c r="HK74" s="70">
        <f t="shared" si="49"/>
        <v>0.21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0.23</v>
      </c>
      <c r="IH74" s="211"/>
      <c r="II74" s="187">
        <f t="shared" si="56"/>
        <v>0.23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386">
        <v>1.88</v>
      </c>
      <c r="JF74" s="187"/>
      <c r="JG74" s="187">
        <f t="shared" si="63"/>
        <v>1.88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4.32</v>
      </c>
      <c r="JV74" s="187"/>
      <c r="JW74" s="187">
        <f t="shared" si="67"/>
        <v>4.32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1.75</v>
      </c>
      <c r="P75" s="213"/>
      <c r="Q75" s="70"/>
      <c r="R75" s="67"/>
      <c r="S75" s="67">
        <f t="shared" si="3"/>
        <v>1.75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61.86</v>
      </c>
      <c r="AH75" s="67"/>
      <c r="AI75" s="67"/>
      <c r="AJ75" s="67"/>
      <c r="AK75" s="67">
        <f t="shared" si="6"/>
        <v>61.86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</v>
      </c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2.06</v>
      </c>
      <c r="GX75" s="172"/>
      <c r="GY75" s="70">
        <f t="shared" si="44"/>
        <v>2.06</v>
      </c>
      <c r="GZ75" s="70">
        <f t="shared" si="45"/>
        <v>0</v>
      </c>
      <c r="HA75" s="172">
        <v>6.19</v>
      </c>
      <c r="HB75" s="172"/>
      <c r="HC75" s="70">
        <f t="shared" si="46"/>
        <v>6.19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0.21</v>
      </c>
      <c r="HJ75" s="172"/>
      <c r="HK75" s="70">
        <f t="shared" si="49"/>
        <v>0.21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386">
        <v>1.88</v>
      </c>
      <c r="JF75" s="187"/>
      <c r="JG75" s="187">
        <f t="shared" si="63"/>
        <v>1.88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4.0999999999999996</v>
      </c>
      <c r="JV75" s="187"/>
      <c r="JW75" s="187">
        <f t="shared" si="67"/>
        <v>4.0999999999999996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1.75</v>
      </c>
      <c r="P76" s="213"/>
      <c r="Q76" s="70"/>
      <c r="R76" s="67"/>
      <c r="S76" s="67">
        <f t="shared" ref="S76:T106" si="73">O76+Q76</f>
        <v>1.75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61.86</v>
      </c>
      <c r="AH76" s="67"/>
      <c r="AI76" s="67"/>
      <c r="AJ76" s="67"/>
      <c r="AK76" s="67">
        <f t="shared" ref="AK76:AL106" si="76">AG76+AI76</f>
        <v>61.86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20.62</v>
      </c>
      <c r="BX76" s="70"/>
      <c r="BY76" s="75"/>
      <c r="BZ76" s="218"/>
      <c r="CA76" s="67">
        <f t="shared" ref="CA76:CB106" si="83">BW76+BY76</f>
        <v>20.62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</v>
      </c>
      <c r="GP76" s="172"/>
      <c r="GQ76" s="70">
        <f t="shared" ref="GQ76:GQ106" si="110">GO76</f>
        <v>0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2.06</v>
      </c>
      <c r="GX76" s="172"/>
      <c r="GY76" s="70">
        <f t="shared" ref="GY76:GY106" si="114">GW76</f>
        <v>2.06</v>
      </c>
      <c r="GZ76" s="70">
        <f t="shared" ref="GZ76:GZ106" si="115">GX76</f>
        <v>0</v>
      </c>
      <c r="HA76" s="172">
        <v>6.19</v>
      </c>
      <c r="HB76" s="172"/>
      <c r="HC76" s="70">
        <f t="shared" ref="HC76:HC106" si="116">HA76</f>
        <v>6.19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0.21</v>
      </c>
      <c r="HJ76" s="172"/>
      <c r="HK76" s="70">
        <f t="shared" ref="HK76:HL106" si="119">HI76</f>
        <v>0.21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386">
        <v>1.88</v>
      </c>
      <c r="JF76" s="187"/>
      <c r="JG76" s="187">
        <f t="shared" ref="JG76:JH106" si="133">JE76</f>
        <v>1.88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4.0999999999999996</v>
      </c>
      <c r="JV76" s="187"/>
      <c r="JW76" s="187">
        <f t="shared" ref="JW76:JX106" si="137">JU76</f>
        <v>4.0999999999999996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1.75</v>
      </c>
      <c r="P77" s="213"/>
      <c r="Q77" s="70"/>
      <c r="R77" s="67"/>
      <c r="S77" s="67">
        <f t="shared" si="73"/>
        <v>1.75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20.62</v>
      </c>
      <c r="BX77" s="70"/>
      <c r="BY77" s="75"/>
      <c r="BZ77" s="218"/>
      <c r="CA77" s="67">
        <f t="shared" si="83"/>
        <v>20.62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0</v>
      </c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</v>
      </c>
      <c r="GP77" s="172"/>
      <c r="GQ77" s="70">
        <f t="shared" si="110"/>
        <v>0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2.06</v>
      </c>
      <c r="GX77" s="172"/>
      <c r="GY77" s="70">
        <f t="shared" si="114"/>
        <v>2.06</v>
      </c>
      <c r="GZ77" s="70">
        <f t="shared" si="115"/>
        <v>0</v>
      </c>
      <c r="HA77" s="172">
        <v>2.06</v>
      </c>
      <c r="HB77" s="172"/>
      <c r="HC77" s="70">
        <f t="shared" si="116"/>
        <v>2.06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0.21</v>
      </c>
      <c r="HJ77" s="172"/>
      <c r="HK77" s="70">
        <f t="shared" si="119"/>
        <v>0.21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386">
        <v>2</v>
      </c>
      <c r="JF77" s="187"/>
      <c r="JG77" s="187">
        <f t="shared" si="133"/>
        <v>2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4.22</v>
      </c>
      <c r="JV77" s="187"/>
      <c r="JW77" s="187">
        <f t="shared" si="137"/>
        <v>4.22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1.75</v>
      </c>
      <c r="P78" s="213"/>
      <c r="Q78" s="70"/>
      <c r="R78" s="67"/>
      <c r="S78" s="67">
        <f t="shared" si="73"/>
        <v>1.75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20.62</v>
      </c>
      <c r="BX78" s="70"/>
      <c r="BY78" s="75"/>
      <c r="BZ78" s="218"/>
      <c r="CA78" s="67">
        <f t="shared" si="83"/>
        <v>20.62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0</v>
      </c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2.06</v>
      </c>
      <c r="GX78" s="172"/>
      <c r="GY78" s="70">
        <f t="shared" si="114"/>
        <v>2.06</v>
      </c>
      <c r="GZ78" s="70">
        <f t="shared" si="115"/>
        <v>0</v>
      </c>
      <c r="HA78" s="172">
        <v>2.06</v>
      </c>
      <c r="HB78" s="172"/>
      <c r="HC78" s="70">
        <f t="shared" si="116"/>
        <v>2.06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0.21</v>
      </c>
      <c r="HJ78" s="172"/>
      <c r="HK78" s="70">
        <f t="shared" si="119"/>
        <v>0.21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386">
        <v>2</v>
      </c>
      <c r="JF78" s="187"/>
      <c r="JG78" s="187">
        <f t="shared" si="133"/>
        <v>2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4.0999999999999996</v>
      </c>
      <c r="JV78" s="187"/>
      <c r="JW78" s="187">
        <f t="shared" si="137"/>
        <v>4.0999999999999996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1.34</v>
      </c>
      <c r="P79" s="213"/>
      <c r="Q79" s="70"/>
      <c r="R79" s="67"/>
      <c r="S79" s="67">
        <f t="shared" si="73"/>
        <v>1.34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20.62</v>
      </c>
      <c r="AH79" s="67"/>
      <c r="AI79" s="67"/>
      <c r="AJ79" s="67"/>
      <c r="AK79" s="67">
        <f t="shared" si="76"/>
        <v>20.62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41.24</v>
      </c>
      <c r="BX79" s="70"/>
      <c r="BY79" s="75"/>
      <c r="BZ79" s="218"/>
      <c r="CA79" s="67">
        <f t="shared" si="83"/>
        <v>41.24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0</v>
      </c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2.06</v>
      </c>
      <c r="GX79" s="172"/>
      <c r="GY79" s="70">
        <f t="shared" si="114"/>
        <v>2.06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0.21</v>
      </c>
      <c r="HJ79" s="172"/>
      <c r="HK79" s="70">
        <f t="shared" si="119"/>
        <v>0.21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386">
        <v>2.11</v>
      </c>
      <c r="JF79" s="187"/>
      <c r="JG79" s="187">
        <f t="shared" si="133"/>
        <v>2.11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3.99</v>
      </c>
      <c r="JV79" s="187"/>
      <c r="JW79" s="187">
        <f t="shared" si="137"/>
        <v>3.99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1.34</v>
      </c>
      <c r="P80" s="213"/>
      <c r="Q80" s="70"/>
      <c r="R80" s="67"/>
      <c r="S80" s="67">
        <f t="shared" si="73"/>
        <v>1.34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51.55</v>
      </c>
      <c r="AH80" s="67"/>
      <c r="AI80" s="67"/>
      <c r="AJ80" s="67"/>
      <c r="AK80" s="67">
        <f t="shared" si="76"/>
        <v>51.55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41.24</v>
      </c>
      <c r="BX80" s="70"/>
      <c r="BY80" s="75"/>
      <c r="BZ80" s="218"/>
      <c r="CA80" s="67">
        <f t="shared" si="83"/>
        <v>41.24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0</v>
      </c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2.06</v>
      </c>
      <c r="GX80" s="172"/>
      <c r="GY80" s="70">
        <f t="shared" si="114"/>
        <v>2.06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0.21</v>
      </c>
      <c r="HJ80" s="70"/>
      <c r="HK80" s="70">
        <f t="shared" si="119"/>
        <v>0.21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386">
        <v>2.11</v>
      </c>
      <c r="JF80" s="187"/>
      <c r="JG80" s="187">
        <f t="shared" si="133"/>
        <v>2.11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3.88</v>
      </c>
      <c r="JV80" s="187"/>
      <c r="JW80" s="187">
        <f t="shared" si="137"/>
        <v>3.88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1.34</v>
      </c>
      <c r="P81" s="213"/>
      <c r="Q81" s="70"/>
      <c r="R81" s="67"/>
      <c r="S81" s="67">
        <f t="shared" si="73"/>
        <v>1.34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61.86</v>
      </c>
      <c r="AH81" s="67"/>
      <c r="AI81" s="67"/>
      <c r="AJ81" s="67"/>
      <c r="AK81" s="67">
        <f t="shared" si="76"/>
        <v>61.86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41.24</v>
      </c>
      <c r="BX81" s="70"/>
      <c r="BY81" s="75"/>
      <c r="BZ81" s="218"/>
      <c r="CA81" s="67">
        <f t="shared" si="83"/>
        <v>41.24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1.03</v>
      </c>
      <c r="EL81" s="212"/>
      <c r="EM81" s="219"/>
      <c r="EN81" s="219"/>
      <c r="EO81" s="67">
        <f t="shared" si="94"/>
        <v>1.03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1.55</v>
      </c>
      <c r="GH81" s="172"/>
      <c r="GI81" s="70">
        <f t="shared" si="70"/>
        <v>1.55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2.06</v>
      </c>
      <c r="GX81" s="172"/>
      <c r="GY81" s="70">
        <f t="shared" si="114"/>
        <v>2.06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0.21</v>
      </c>
      <c r="HJ81" s="70"/>
      <c r="HK81" s="70">
        <f t="shared" si="119"/>
        <v>0.21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386">
        <v>2.11</v>
      </c>
      <c r="JF81" s="187"/>
      <c r="JG81" s="187">
        <f t="shared" si="133"/>
        <v>2.11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3.77</v>
      </c>
      <c r="JV81" s="187"/>
      <c r="JW81" s="187">
        <f t="shared" si="137"/>
        <v>3.77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1.34</v>
      </c>
      <c r="P82" s="213"/>
      <c r="Q82" s="70"/>
      <c r="R82" s="67"/>
      <c r="S82" s="67">
        <f t="shared" si="73"/>
        <v>1.34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61.86</v>
      </c>
      <c r="AH82" s="67"/>
      <c r="AI82" s="67"/>
      <c r="AJ82" s="67"/>
      <c r="AK82" s="67">
        <f t="shared" si="76"/>
        <v>61.86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41.24</v>
      </c>
      <c r="BX82" s="70"/>
      <c r="BY82" s="75"/>
      <c r="BZ82" s="218"/>
      <c r="CA82" s="67">
        <f t="shared" si="83"/>
        <v>41.24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1.03</v>
      </c>
      <c r="EL82" s="212"/>
      <c r="EM82" s="219"/>
      <c r="EN82" s="219"/>
      <c r="EO82" s="67">
        <f t="shared" si="94"/>
        <v>1.03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1.55</v>
      </c>
      <c r="GH82" s="172"/>
      <c r="GI82" s="70">
        <f t="shared" si="70"/>
        <v>1.55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2.06</v>
      </c>
      <c r="GX82" s="172"/>
      <c r="GY82" s="70">
        <f t="shared" si="114"/>
        <v>2.06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0.21</v>
      </c>
      <c r="HJ82" s="70"/>
      <c r="HK82" s="70">
        <f t="shared" si="119"/>
        <v>0.21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386">
        <v>2.11</v>
      </c>
      <c r="JF82" s="187"/>
      <c r="JG82" s="187">
        <f t="shared" si="133"/>
        <v>2.11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3.55</v>
      </c>
      <c r="JV82" s="187"/>
      <c r="JW82" s="187">
        <f t="shared" si="137"/>
        <v>3.55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1.34</v>
      </c>
      <c r="P83" s="213"/>
      <c r="Q83" s="70"/>
      <c r="R83" s="67"/>
      <c r="S83" s="67">
        <f t="shared" si="73"/>
        <v>1.34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61.86</v>
      </c>
      <c r="AH83" s="67"/>
      <c r="AI83" s="67"/>
      <c r="AJ83" s="67"/>
      <c r="AK83" s="67">
        <f t="shared" si="76"/>
        <v>61.86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41.24</v>
      </c>
      <c r="BX83" s="70"/>
      <c r="BY83" s="75"/>
      <c r="BZ83" s="218"/>
      <c r="CA83" s="67">
        <f t="shared" si="83"/>
        <v>41.24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1.03</v>
      </c>
      <c r="EL83" s="212"/>
      <c r="EM83" s="219"/>
      <c r="EN83" s="219"/>
      <c r="EO83" s="67">
        <f t="shared" si="94"/>
        <v>1.03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2.06</v>
      </c>
      <c r="GX83" s="172"/>
      <c r="GY83" s="70">
        <f t="shared" si="114"/>
        <v>2.06</v>
      </c>
      <c r="GZ83" s="70">
        <f t="shared" si="115"/>
        <v>0</v>
      </c>
      <c r="HA83" s="172">
        <v>1.03</v>
      </c>
      <c r="HB83" s="172"/>
      <c r="HC83" s="70">
        <f t="shared" si="116"/>
        <v>1.03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0.21</v>
      </c>
      <c r="HJ83" s="70"/>
      <c r="HK83" s="70">
        <f t="shared" si="119"/>
        <v>0.21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386">
        <v>2.11</v>
      </c>
      <c r="JF83" s="187"/>
      <c r="JG83" s="187">
        <f t="shared" si="133"/>
        <v>2.11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3.32</v>
      </c>
      <c r="JV83" s="187"/>
      <c r="JW83" s="187">
        <f t="shared" si="137"/>
        <v>3.32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1.34</v>
      </c>
      <c r="P84" s="213"/>
      <c r="Q84" s="70"/>
      <c r="R84" s="67"/>
      <c r="S84" s="67">
        <f t="shared" si="73"/>
        <v>1.34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41.24</v>
      </c>
      <c r="AH84" s="67"/>
      <c r="AI84" s="67"/>
      <c r="AJ84" s="67"/>
      <c r="AK84" s="67">
        <f t="shared" si="76"/>
        <v>41.24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41.24</v>
      </c>
      <c r="BX84" s="70"/>
      <c r="BY84" s="75"/>
      <c r="BZ84" s="218"/>
      <c r="CA84" s="67">
        <f t="shared" si="83"/>
        <v>41.24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1.03</v>
      </c>
      <c r="EL84" s="212"/>
      <c r="EM84" s="219"/>
      <c r="EN84" s="219"/>
      <c r="EO84" s="67">
        <f t="shared" si="94"/>
        <v>1.03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2.06</v>
      </c>
      <c r="GX84" s="172"/>
      <c r="GY84" s="70">
        <f t="shared" si="114"/>
        <v>2.06</v>
      </c>
      <c r="GZ84" s="70">
        <f t="shared" si="115"/>
        <v>0</v>
      </c>
      <c r="HA84" s="172">
        <v>1.03</v>
      </c>
      <c r="HB84" s="172"/>
      <c r="HC84" s="70">
        <f t="shared" si="116"/>
        <v>1.03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0.21</v>
      </c>
      <c r="HJ84" s="70"/>
      <c r="HK84" s="70">
        <f t="shared" si="119"/>
        <v>0.21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386">
        <v>2.11</v>
      </c>
      <c r="JF84" s="187"/>
      <c r="JG84" s="187">
        <f t="shared" si="133"/>
        <v>2.11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3.22</v>
      </c>
      <c r="JV84" s="187"/>
      <c r="JW84" s="187">
        <f t="shared" si="137"/>
        <v>3.22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1.34</v>
      </c>
      <c r="P85" s="213"/>
      <c r="Q85" s="70"/>
      <c r="R85" s="67"/>
      <c r="S85" s="67">
        <f t="shared" si="73"/>
        <v>1.34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41.24</v>
      </c>
      <c r="BX85" s="70"/>
      <c r="BY85" s="75"/>
      <c r="BZ85" s="218"/>
      <c r="CA85" s="67">
        <f t="shared" si="83"/>
        <v>41.24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1.03</v>
      </c>
      <c r="EL85" s="212"/>
      <c r="EM85" s="219"/>
      <c r="EN85" s="219"/>
      <c r="EO85" s="67">
        <f t="shared" si="94"/>
        <v>1.03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2.06</v>
      </c>
      <c r="GX85" s="172"/>
      <c r="GY85" s="70">
        <f t="shared" si="114"/>
        <v>2.06</v>
      </c>
      <c r="GZ85" s="70">
        <f t="shared" si="115"/>
        <v>0</v>
      </c>
      <c r="HA85" s="172">
        <v>2.06</v>
      </c>
      <c r="HB85" s="172"/>
      <c r="HC85" s="70">
        <f t="shared" si="116"/>
        <v>2.06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0.21</v>
      </c>
      <c r="HJ85" s="70"/>
      <c r="HK85" s="70">
        <f t="shared" si="119"/>
        <v>0.21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386">
        <v>2.11</v>
      </c>
      <c r="JF85" s="187"/>
      <c r="JG85" s="187">
        <f t="shared" si="133"/>
        <v>2.11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2.99</v>
      </c>
      <c r="JV85" s="187"/>
      <c r="JW85" s="187">
        <f t="shared" si="137"/>
        <v>2.99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1.34</v>
      </c>
      <c r="P86" s="213"/>
      <c r="Q86" s="70"/>
      <c r="R86" s="67"/>
      <c r="S86" s="67">
        <f t="shared" si="73"/>
        <v>1.34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41.24</v>
      </c>
      <c r="BX86" s="70"/>
      <c r="BY86" s="75"/>
      <c r="BZ86" s="218"/>
      <c r="CA86" s="67">
        <f t="shared" si="83"/>
        <v>41.24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1.03</v>
      </c>
      <c r="EL86" s="212"/>
      <c r="EM86" s="219"/>
      <c r="EN86" s="219"/>
      <c r="EO86" s="67">
        <f t="shared" si="94"/>
        <v>1.03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2.06</v>
      </c>
      <c r="GX86" s="172"/>
      <c r="GY86" s="70">
        <f t="shared" si="114"/>
        <v>2.06</v>
      </c>
      <c r="GZ86" s="70">
        <f t="shared" si="115"/>
        <v>0</v>
      </c>
      <c r="HA86" s="172">
        <v>2.06</v>
      </c>
      <c r="HB86" s="172"/>
      <c r="HC86" s="70">
        <f t="shared" si="116"/>
        <v>2.06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0.21</v>
      </c>
      <c r="HJ86" s="70"/>
      <c r="HK86" s="70">
        <f t="shared" si="119"/>
        <v>0.21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386">
        <v>2.11</v>
      </c>
      <c r="JF86" s="187"/>
      <c r="JG86" s="187">
        <f t="shared" si="133"/>
        <v>2.11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2.77</v>
      </c>
      <c r="JV86" s="187"/>
      <c r="JW86" s="187">
        <f t="shared" si="137"/>
        <v>2.77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1.34</v>
      </c>
      <c r="P87" s="213"/>
      <c r="Q87" s="70"/>
      <c r="R87" s="67"/>
      <c r="S87" s="67">
        <f t="shared" si="73"/>
        <v>1.34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61.86</v>
      </c>
      <c r="AH87" s="67"/>
      <c r="AI87" s="67"/>
      <c r="AJ87" s="67"/>
      <c r="AK87" s="67">
        <f t="shared" si="76"/>
        <v>61.86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41.24</v>
      </c>
      <c r="BX87" s="70"/>
      <c r="BY87" s="75"/>
      <c r="BZ87" s="218"/>
      <c r="CA87" s="67">
        <f t="shared" si="83"/>
        <v>41.24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2.06</v>
      </c>
      <c r="EL87" s="212"/>
      <c r="EM87" s="219"/>
      <c r="EN87" s="219"/>
      <c r="EO87" s="67">
        <f t="shared" si="94"/>
        <v>2.06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1.03</v>
      </c>
      <c r="GH87" s="172"/>
      <c r="GI87" s="70">
        <f t="shared" si="70"/>
        <v>1.03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2.06</v>
      </c>
      <c r="HB87" s="172"/>
      <c r="HC87" s="70">
        <f t="shared" si="116"/>
        <v>2.06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0.21</v>
      </c>
      <c r="HJ87" s="70"/>
      <c r="HK87" s="70">
        <f t="shared" si="119"/>
        <v>0.21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386">
        <v>2.2200000000000002</v>
      </c>
      <c r="JF87" s="187"/>
      <c r="JG87" s="187">
        <f t="shared" si="133"/>
        <v>2.2200000000000002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2.66</v>
      </c>
      <c r="JV87" s="187"/>
      <c r="JW87" s="187">
        <f t="shared" si="137"/>
        <v>2.66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1.34</v>
      </c>
      <c r="P88" s="213"/>
      <c r="Q88" s="70"/>
      <c r="R88" s="67"/>
      <c r="S88" s="67">
        <f t="shared" si="73"/>
        <v>1.34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61.85</v>
      </c>
      <c r="AH88" s="67"/>
      <c r="AI88" s="67"/>
      <c r="AJ88" s="67"/>
      <c r="AK88" s="67">
        <f t="shared" si="76"/>
        <v>61.85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41.24</v>
      </c>
      <c r="BX88" s="70"/>
      <c r="BY88" s="75"/>
      <c r="BZ88" s="218"/>
      <c r="CA88" s="67">
        <f t="shared" si="83"/>
        <v>41.24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2.06</v>
      </c>
      <c r="EL88" s="212"/>
      <c r="EM88" s="219"/>
      <c r="EN88" s="219"/>
      <c r="EO88" s="67">
        <f t="shared" si="94"/>
        <v>2.06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1.03</v>
      </c>
      <c r="GH88" s="172"/>
      <c r="GI88" s="70">
        <f t="shared" si="70"/>
        <v>1.03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2.06</v>
      </c>
      <c r="HB88" s="172"/>
      <c r="HC88" s="70">
        <f t="shared" si="116"/>
        <v>2.06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0.21</v>
      </c>
      <c r="HJ88" s="70"/>
      <c r="HK88" s="70">
        <f t="shared" si="119"/>
        <v>0.21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386">
        <v>2.2200000000000002</v>
      </c>
      <c r="JF88" s="187"/>
      <c r="JG88" s="187">
        <f t="shared" si="133"/>
        <v>2.2200000000000002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2.44</v>
      </c>
      <c r="JV88" s="187"/>
      <c r="JW88" s="187">
        <f t="shared" si="137"/>
        <v>2.44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0.82</v>
      </c>
      <c r="P89" s="213"/>
      <c r="Q89" s="70"/>
      <c r="R89" s="67"/>
      <c r="S89" s="67">
        <f t="shared" si="73"/>
        <v>0.82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41.24</v>
      </c>
      <c r="BX89" s="70"/>
      <c r="BY89" s="75"/>
      <c r="BZ89" s="218"/>
      <c r="CA89" s="67">
        <f t="shared" si="83"/>
        <v>41.24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2.06</v>
      </c>
      <c r="EL89" s="212"/>
      <c r="EM89" s="219"/>
      <c r="EN89" s="219"/>
      <c r="EO89" s="67">
        <f t="shared" si="94"/>
        <v>2.06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1.03</v>
      </c>
      <c r="GH89" s="172"/>
      <c r="GI89" s="70">
        <f t="shared" si="70"/>
        <v>1.03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2.06</v>
      </c>
      <c r="HB89" s="172"/>
      <c r="HC89" s="70">
        <f t="shared" si="116"/>
        <v>2.06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0.21</v>
      </c>
      <c r="HJ89" s="70"/>
      <c r="HK89" s="70">
        <f t="shared" si="119"/>
        <v>0.21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386">
        <v>2.2200000000000002</v>
      </c>
      <c r="JF89" s="187"/>
      <c r="JG89" s="187">
        <f t="shared" si="133"/>
        <v>2.2200000000000002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2.11</v>
      </c>
      <c r="JV89" s="187"/>
      <c r="JW89" s="187">
        <f t="shared" si="137"/>
        <v>2.11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0.82</v>
      </c>
      <c r="P90" s="213"/>
      <c r="Q90" s="70"/>
      <c r="R90" s="67"/>
      <c r="S90" s="67">
        <f t="shared" si="73"/>
        <v>0.82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30.93</v>
      </c>
      <c r="AH90" s="67"/>
      <c r="AI90" s="67"/>
      <c r="AJ90" s="67"/>
      <c r="AK90" s="67">
        <f t="shared" si="76"/>
        <v>30.93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41.24</v>
      </c>
      <c r="BX90" s="70"/>
      <c r="BY90" s="75"/>
      <c r="BZ90" s="218"/>
      <c r="CA90" s="67">
        <f t="shared" si="83"/>
        <v>41.24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2.06</v>
      </c>
      <c r="EL90" s="212"/>
      <c r="EM90" s="219"/>
      <c r="EN90" s="219"/>
      <c r="EO90" s="67">
        <f t="shared" si="94"/>
        <v>2.06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1.03</v>
      </c>
      <c r="GH90" s="172"/>
      <c r="GI90" s="70">
        <f t="shared" si="70"/>
        <v>1.03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2.06</v>
      </c>
      <c r="HB90" s="172"/>
      <c r="HC90" s="70">
        <f t="shared" si="116"/>
        <v>2.06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0.21</v>
      </c>
      <c r="HJ90" s="70"/>
      <c r="HK90" s="70">
        <f t="shared" si="119"/>
        <v>0.21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386">
        <v>2.2200000000000002</v>
      </c>
      <c r="JF90" s="187"/>
      <c r="JG90" s="187">
        <f t="shared" si="133"/>
        <v>2.2200000000000002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1.88</v>
      </c>
      <c r="JV90" s="187"/>
      <c r="JW90" s="187">
        <f t="shared" si="137"/>
        <v>1.88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0.62</v>
      </c>
      <c r="P91" s="213"/>
      <c r="Q91" s="70"/>
      <c r="R91" s="67"/>
      <c r="S91" s="67">
        <f t="shared" si="73"/>
        <v>0.62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51.55</v>
      </c>
      <c r="BX91" s="70"/>
      <c r="BY91" s="75"/>
      <c r="BZ91" s="218"/>
      <c r="CA91" s="67">
        <f t="shared" si="83"/>
        <v>51.55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2.06</v>
      </c>
      <c r="EL91" s="212"/>
      <c r="EM91" s="219"/>
      <c r="EN91" s="219"/>
      <c r="EO91" s="67">
        <f t="shared" si="94"/>
        <v>2.06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1.03</v>
      </c>
      <c r="GH91" s="172"/>
      <c r="GI91" s="70">
        <f t="shared" si="70"/>
        <v>1.03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6.19</v>
      </c>
      <c r="HB91" s="172"/>
      <c r="HC91" s="70">
        <f t="shared" si="116"/>
        <v>6.19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0.21</v>
      </c>
      <c r="HJ91" s="70"/>
      <c r="HK91" s="70">
        <f t="shared" si="119"/>
        <v>0.21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386">
        <v>2.11</v>
      </c>
      <c r="JF91" s="187"/>
      <c r="JG91" s="187">
        <f t="shared" si="133"/>
        <v>2.11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1.55</v>
      </c>
      <c r="JV91" s="187"/>
      <c r="JW91" s="187">
        <f t="shared" si="137"/>
        <v>1.55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0.62</v>
      </c>
      <c r="P92" s="213"/>
      <c r="Q92" s="70"/>
      <c r="R92" s="67"/>
      <c r="S92" s="67">
        <f t="shared" si="73"/>
        <v>0.62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51.55</v>
      </c>
      <c r="BX92" s="70"/>
      <c r="BY92" s="75"/>
      <c r="BZ92" s="218"/>
      <c r="CA92" s="67">
        <f t="shared" si="83"/>
        <v>51.55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2.06</v>
      </c>
      <c r="EL92" s="212"/>
      <c r="EM92" s="219"/>
      <c r="EN92" s="219"/>
      <c r="EO92" s="67">
        <f t="shared" si="94"/>
        <v>2.06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1.03</v>
      </c>
      <c r="GH92" s="172"/>
      <c r="GI92" s="70">
        <f t="shared" si="70"/>
        <v>1.03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6.19</v>
      </c>
      <c r="HB92" s="172"/>
      <c r="HC92" s="70">
        <f t="shared" si="116"/>
        <v>6.19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0.21</v>
      </c>
      <c r="HJ92" s="70"/>
      <c r="HK92" s="70">
        <f t="shared" si="119"/>
        <v>0.21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386">
        <v>2.11</v>
      </c>
      <c r="JF92" s="187"/>
      <c r="JG92" s="187">
        <f t="shared" si="133"/>
        <v>2.11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1.1100000000000001</v>
      </c>
      <c r="JV92" s="187"/>
      <c r="JW92" s="187">
        <f t="shared" si="137"/>
        <v>1.1100000000000001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0.62</v>
      </c>
      <c r="P93" s="213"/>
      <c r="Q93" s="70"/>
      <c r="R93" s="67"/>
      <c r="S93" s="67">
        <f t="shared" si="73"/>
        <v>0.62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51.55</v>
      </c>
      <c r="BX93" s="70"/>
      <c r="BY93" s="75"/>
      <c r="BZ93" s="218"/>
      <c r="CA93" s="67">
        <f t="shared" si="83"/>
        <v>51.55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2.06</v>
      </c>
      <c r="EL93" s="212"/>
      <c r="EM93" s="219"/>
      <c r="EN93" s="219"/>
      <c r="EO93" s="67">
        <f t="shared" si="94"/>
        <v>2.06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1.55</v>
      </c>
      <c r="GH93" s="172"/>
      <c r="GI93" s="70">
        <f t="shared" si="70"/>
        <v>1.55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5.15</v>
      </c>
      <c r="HB93" s="172"/>
      <c r="HC93" s="70">
        <f t="shared" si="116"/>
        <v>5.15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0.21</v>
      </c>
      <c r="HJ93" s="70"/>
      <c r="HK93" s="70">
        <f t="shared" si="119"/>
        <v>0.21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386">
        <v>2.11</v>
      </c>
      <c r="JF93" s="187"/>
      <c r="JG93" s="187">
        <f t="shared" si="133"/>
        <v>2.11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0.77</v>
      </c>
      <c r="JV93" s="187"/>
      <c r="JW93" s="187">
        <f t="shared" si="137"/>
        <v>0.77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0.62</v>
      </c>
      <c r="P94" s="213"/>
      <c r="Q94" s="70"/>
      <c r="R94" s="67"/>
      <c r="S94" s="67">
        <f t="shared" si="73"/>
        <v>0.62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36.08</v>
      </c>
      <c r="AH94" s="67"/>
      <c r="AI94" s="67"/>
      <c r="AJ94" s="67"/>
      <c r="AK94" s="67">
        <f t="shared" si="76"/>
        <v>36.08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51.55</v>
      </c>
      <c r="BX94" s="70"/>
      <c r="BY94" s="75"/>
      <c r="BZ94" s="218"/>
      <c r="CA94" s="67">
        <f t="shared" si="83"/>
        <v>51.55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2.06</v>
      </c>
      <c r="EL94" s="212"/>
      <c r="EM94" s="219"/>
      <c r="EN94" s="219"/>
      <c r="EO94" s="67">
        <f t="shared" si="94"/>
        <v>2.06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1.55</v>
      </c>
      <c r="GH94" s="172"/>
      <c r="GI94" s="70">
        <f t="shared" si="70"/>
        <v>1.55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5.15</v>
      </c>
      <c r="HB94" s="172"/>
      <c r="HC94" s="70">
        <f t="shared" si="116"/>
        <v>5.15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0.21</v>
      </c>
      <c r="HJ94" s="70"/>
      <c r="HK94" s="70">
        <f t="shared" si="119"/>
        <v>0.21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386">
        <v>2.11</v>
      </c>
      <c r="JF94" s="187"/>
      <c r="JG94" s="187">
        <f t="shared" si="133"/>
        <v>2.11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0.56000000000000005</v>
      </c>
      <c r="JV94" s="187"/>
      <c r="JW94" s="187">
        <f t="shared" si="137"/>
        <v>0.56000000000000005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0.62</v>
      </c>
      <c r="P95" s="213"/>
      <c r="Q95" s="70"/>
      <c r="R95" s="67"/>
      <c r="S95" s="67">
        <f t="shared" si="73"/>
        <v>0.62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41.24</v>
      </c>
      <c r="AH95" s="67"/>
      <c r="AI95" s="67"/>
      <c r="AJ95" s="67"/>
      <c r="AK95" s="67">
        <f t="shared" si="76"/>
        <v>41.24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51.55</v>
      </c>
      <c r="BX95" s="70"/>
      <c r="BY95" s="75"/>
      <c r="BZ95" s="218"/>
      <c r="CA95" s="67">
        <f t="shared" si="83"/>
        <v>51.55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3.09</v>
      </c>
      <c r="EL95" s="212"/>
      <c r="EM95" s="219"/>
      <c r="EN95" s="219"/>
      <c r="EO95" s="67">
        <f t="shared" si="94"/>
        <v>3.09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1.55</v>
      </c>
      <c r="GH95" s="172"/>
      <c r="GI95" s="70">
        <f t="shared" si="70"/>
        <v>1.55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5.15</v>
      </c>
      <c r="HB95" s="172"/>
      <c r="HC95" s="70">
        <f t="shared" si="116"/>
        <v>5.15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0.21</v>
      </c>
      <c r="HJ95" s="70"/>
      <c r="HK95" s="70">
        <f t="shared" si="119"/>
        <v>0.21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386">
        <v>2.11</v>
      </c>
      <c r="JF95" s="187"/>
      <c r="JG95" s="187">
        <f t="shared" si="133"/>
        <v>2.11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0.33</v>
      </c>
      <c r="JV95" s="187"/>
      <c r="JW95" s="187">
        <f t="shared" si="137"/>
        <v>0.33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0.62</v>
      </c>
      <c r="P96" s="213"/>
      <c r="Q96" s="70"/>
      <c r="R96" s="67"/>
      <c r="S96" s="67">
        <f t="shared" si="73"/>
        <v>0.62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51.55</v>
      </c>
      <c r="BX96" s="70"/>
      <c r="BY96" s="75"/>
      <c r="BZ96" s="218"/>
      <c r="CA96" s="67">
        <f t="shared" si="83"/>
        <v>51.55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3.09</v>
      </c>
      <c r="EL96" s="212"/>
      <c r="EM96" s="219"/>
      <c r="EN96" s="219"/>
      <c r="EO96" s="67">
        <f t="shared" si="94"/>
        <v>3.09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1.55</v>
      </c>
      <c r="GH96" s="172"/>
      <c r="GI96" s="70">
        <f t="shared" si="70"/>
        <v>1.55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5.15</v>
      </c>
      <c r="HB96" s="172"/>
      <c r="HC96" s="70">
        <f t="shared" si="116"/>
        <v>5.15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0.21</v>
      </c>
      <c r="HJ96" s="70"/>
      <c r="HK96" s="70">
        <f t="shared" si="119"/>
        <v>0.21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386">
        <v>2.11</v>
      </c>
      <c r="JF96" s="187"/>
      <c r="JG96" s="187">
        <f t="shared" si="133"/>
        <v>2.11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0.23</v>
      </c>
      <c r="JV96" s="187"/>
      <c r="JW96" s="187">
        <f t="shared" si="137"/>
        <v>0.23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0.62</v>
      </c>
      <c r="P97" s="213"/>
      <c r="Q97" s="70"/>
      <c r="R97" s="67"/>
      <c r="S97" s="67">
        <f t="shared" si="73"/>
        <v>0.62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51.55</v>
      </c>
      <c r="BX97" s="70"/>
      <c r="BY97" s="75"/>
      <c r="BZ97" s="218"/>
      <c r="CA97" s="67">
        <f t="shared" si="83"/>
        <v>51.55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3.09</v>
      </c>
      <c r="EL97" s="212"/>
      <c r="EM97" s="219"/>
      <c r="EN97" s="219"/>
      <c r="EO97" s="67">
        <f t="shared" si="94"/>
        <v>3.09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1.55</v>
      </c>
      <c r="GH97" s="172"/>
      <c r="GI97" s="70">
        <f t="shared" si="70"/>
        <v>1.55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5.15</v>
      </c>
      <c r="HB97" s="172"/>
      <c r="HC97" s="70">
        <f t="shared" si="116"/>
        <v>5.15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0.21</v>
      </c>
      <c r="HJ97" s="70"/>
      <c r="HK97" s="70">
        <f t="shared" si="119"/>
        <v>0.21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386">
        <v>2.11</v>
      </c>
      <c r="JF97" s="187"/>
      <c r="JG97" s="187">
        <f t="shared" si="133"/>
        <v>2.11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0.11</v>
      </c>
      <c r="JV97" s="187"/>
      <c r="JW97" s="187">
        <f t="shared" si="137"/>
        <v>0.11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0.62</v>
      </c>
      <c r="P98" s="213"/>
      <c r="Q98" s="70"/>
      <c r="R98" s="67"/>
      <c r="S98" s="67">
        <f t="shared" si="73"/>
        <v>0.62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30.93</v>
      </c>
      <c r="AH98" s="67"/>
      <c r="AI98" s="67"/>
      <c r="AJ98" s="67"/>
      <c r="AK98" s="67">
        <f t="shared" si="76"/>
        <v>30.93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51.55</v>
      </c>
      <c r="BX98" s="70"/>
      <c r="BY98" s="75"/>
      <c r="BZ98" s="218"/>
      <c r="CA98" s="67">
        <f t="shared" si="83"/>
        <v>51.55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3.09</v>
      </c>
      <c r="EL98" s="212"/>
      <c r="EM98" s="219"/>
      <c r="EN98" s="219"/>
      <c r="EO98" s="67">
        <f t="shared" si="94"/>
        <v>3.09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1.55</v>
      </c>
      <c r="GH98" s="172"/>
      <c r="GI98" s="70">
        <f t="shared" si="70"/>
        <v>1.55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5.15</v>
      </c>
      <c r="HB98" s="172"/>
      <c r="HC98" s="70">
        <f t="shared" si="116"/>
        <v>5.15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0.21</v>
      </c>
      <c r="HJ98" s="70"/>
      <c r="HK98" s="70">
        <f t="shared" si="119"/>
        <v>0.21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386">
        <v>2.11</v>
      </c>
      <c r="JF98" s="187"/>
      <c r="JG98" s="187">
        <f t="shared" si="133"/>
        <v>2.11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0.62</v>
      </c>
      <c r="P99" s="213"/>
      <c r="Q99" s="70"/>
      <c r="R99" s="67"/>
      <c r="S99" s="67">
        <f t="shared" si="73"/>
        <v>0.62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51.55</v>
      </c>
      <c r="BX99" s="70"/>
      <c r="BY99" s="75"/>
      <c r="BZ99" s="218"/>
      <c r="CA99" s="67">
        <f t="shared" si="83"/>
        <v>51.55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4.12</v>
      </c>
      <c r="EL99" s="212"/>
      <c r="EM99" s="219"/>
      <c r="EN99" s="219"/>
      <c r="EO99" s="67">
        <f t="shared" si="94"/>
        <v>4.12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1.55</v>
      </c>
      <c r="GH99" s="172"/>
      <c r="GI99" s="70">
        <f t="shared" si="70"/>
        <v>1.55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5.15</v>
      </c>
      <c r="HB99" s="172"/>
      <c r="HC99" s="70">
        <f t="shared" si="116"/>
        <v>5.15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0.21</v>
      </c>
      <c r="HJ99" s="70"/>
      <c r="HK99" s="70">
        <f t="shared" si="119"/>
        <v>0.21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386">
        <v>1.77</v>
      </c>
      <c r="JF99" s="187"/>
      <c r="JG99" s="187">
        <f t="shared" si="133"/>
        <v>1.77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0.62</v>
      </c>
      <c r="P100" s="213"/>
      <c r="Q100" s="70"/>
      <c r="R100" s="67"/>
      <c r="S100" s="67">
        <f t="shared" si="73"/>
        <v>0.62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51.55</v>
      </c>
      <c r="BX100" s="70"/>
      <c r="BY100" s="75"/>
      <c r="BZ100" s="218"/>
      <c r="CA100" s="67">
        <f t="shared" si="83"/>
        <v>51.55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4.12</v>
      </c>
      <c r="EL100" s="212"/>
      <c r="EM100" s="219"/>
      <c r="EN100" s="219"/>
      <c r="EO100" s="67">
        <f t="shared" si="94"/>
        <v>4.12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1.55</v>
      </c>
      <c r="GH100" s="172"/>
      <c r="GI100" s="70">
        <f t="shared" si="70"/>
        <v>1.55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5.15</v>
      </c>
      <c r="HB100" s="172"/>
      <c r="HC100" s="70">
        <f t="shared" si="116"/>
        <v>5.15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0.21</v>
      </c>
      <c r="HJ100" s="70"/>
      <c r="HK100" s="70">
        <f t="shared" si="119"/>
        <v>0.21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386">
        <v>1.77</v>
      </c>
      <c r="JF100" s="187"/>
      <c r="JG100" s="187">
        <f t="shared" si="133"/>
        <v>1.77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0.62</v>
      </c>
      <c r="P101" s="213"/>
      <c r="Q101" s="70"/>
      <c r="R101" s="67"/>
      <c r="S101" s="67">
        <f t="shared" si="73"/>
        <v>0.62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51.55</v>
      </c>
      <c r="BX101" s="70"/>
      <c r="BY101" s="75"/>
      <c r="BZ101" s="218"/>
      <c r="CA101" s="67">
        <f t="shared" si="83"/>
        <v>51.55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4.12</v>
      </c>
      <c r="EL101" s="212"/>
      <c r="EM101" s="219"/>
      <c r="EN101" s="219"/>
      <c r="EO101" s="67">
        <f t="shared" si="94"/>
        <v>4.12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1.55</v>
      </c>
      <c r="GH101" s="172"/>
      <c r="GI101" s="70">
        <f t="shared" si="70"/>
        <v>1.55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5.15</v>
      </c>
      <c r="HB101" s="172"/>
      <c r="HC101" s="70">
        <f t="shared" si="116"/>
        <v>5.15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0.21</v>
      </c>
      <c r="HJ101" s="70"/>
      <c r="HK101" s="70">
        <f t="shared" si="119"/>
        <v>0.21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386">
        <v>2.11</v>
      </c>
      <c r="JF101" s="187"/>
      <c r="JG101" s="187">
        <f t="shared" si="133"/>
        <v>2.11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0.62</v>
      </c>
      <c r="P102" s="213"/>
      <c r="Q102" s="70"/>
      <c r="R102" s="67"/>
      <c r="S102" s="67">
        <f t="shared" si="73"/>
        <v>0.62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20.62</v>
      </c>
      <c r="AH102" s="67"/>
      <c r="AI102" s="67"/>
      <c r="AJ102" s="67"/>
      <c r="AK102" s="67">
        <f t="shared" si="76"/>
        <v>20.62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51.55</v>
      </c>
      <c r="BX102" s="70"/>
      <c r="BY102" s="75"/>
      <c r="BZ102" s="218"/>
      <c r="CA102" s="67">
        <f t="shared" si="83"/>
        <v>51.55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4.12</v>
      </c>
      <c r="EL102" s="212"/>
      <c r="EM102" s="219"/>
      <c r="EN102" s="219"/>
      <c r="EO102" s="67">
        <f t="shared" si="94"/>
        <v>4.12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1.55</v>
      </c>
      <c r="GH102" s="172"/>
      <c r="GI102" s="70">
        <f t="shared" si="70"/>
        <v>1.55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5.15</v>
      </c>
      <c r="HB102" s="172"/>
      <c r="HC102" s="70">
        <f t="shared" si="116"/>
        <v>5.15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0.21</v>
      </c>
      <c r="HJ102" s="70"/>
      <c r="HK102" s="70">
        <f t="shared" si="119"/>
        <v>0.21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386">
        <v>2.11</v>
      </c>
      <c r="JF102" s="187"/>
      <c r="JG102" s="187">
        <f t="shared" si="133"/>
        <v>2.11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0.62</v>
      </c>
      <c r="P103" s="213"/>
      <c r="Q103" s="70"/>
      <c r="R103" s="67"/>
      <c r="S103" s="67">
        <f t="shared" si="73"/>
        <v>0.62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61.86</v>
      </c>
      <c r="BX103" s="70"/>
      <c r="BY103" s="75"/>
      <c r="BZ103" s="218"/>
      <c r="CA103" s="67">
        <f t="shared" si="83"/>
        <v>61.86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4.12</v>
      </c>
      <c r="EL103" s="212"/>
      <c r="EM103" s="219"/>
      <c r="EN103" s="219"/>
      <c r="EO103" s="67">
        <f t="shared" si="94"/>
        <v>4.12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1.55</v>
      </c>
      <c r="GH103" s="172"/>
      <c r="GI103" s="70">
        <f t="shared" si="70"/>
        <v>1.55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5.15</v>
      </c>
      <c r="HB103" s="172"/>
      <c r="HC103" s="70">
        <f t="shared" si="116"/>
        <v>5.15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0.21</v>
      </c>
      <c r="HJ103" s="70"/>
      <c r="HK103" s="70">
        <f t="shared" si="119"/>
        <v>0.21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386">
        <v>2.11</v>
      </c>
      <c r="JF103" s="187"/>
      <c r="JG103" s="187">
        <f t="shared" si="133"/>
        <v>2.11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0.62</v>
      </c>
      <c r="P104" s="213"/>
      <c r="Q104" s="70"/>
      <c r="R104" s="67"/>
      <c r="S104" s="67">
        <f t="shared" si="73"/>
        <v>0.62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61.86</v>
      </c>
      <c r="BX104" s="70"/>
      <c r="BY104" s="75"/>
      <c r="BZ104" s="218"/>
      <c r="CA104" s="67">
        <f t="shared" si="83"/>
        <v>61.86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4.12</v>
      </c>
      <c r="EL104" s="212"/>
      <c r="EM104" s="219"/>
      <c r="EN104" s="219"/>
      <c r="EO104" s="67">
        <f t="shared" si="94"/>
        <v>4.12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1.55</v>
      </c>
      <c r="GH104" s="172"/>
      <c r="GI104" s="70">
        <f t="shared" si="70"/>
        <v>1.55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5.15</v>
      </c>
      <c r="HB104" s="172"/>
      <c r="HC104" s="70">
        <f t="shared" si="116"/>
        <v>5.15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0.21</v>
      </c>
      <c r="HJ104" s="70"/>
      <c r="HK104" s="70">
        <f t="shared" si="119"/>
        <v>0.21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386">
        <v>2.11</v>
      </c>
      <c r="JF104" s="187"/>
      <c r="JG104" s="187">
        <f t="shared" si="133"/>
        <v>2.11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0.62</v>
      </c>
      <c r="P105" s="213"/>
      <c r="Q105" s="70"/>
      <c r="R105" s="67"/>
      <c r="S105" s="67">
        <f t="shared" si="73"/>
        <v>0.62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30.93</v>
      </c>
      <c r="AH105" s="67"/>
      <c r="AI105" s="67"/>
      <c r="AJ105" s="67"/>
      <c r="AK105" s="67">
        <f t="shared" si="76"/>
        <v>30.93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61.86</v>
      </c>
      <c r="BX105" s="70"/>
      <c r="BY105" s="75"/>
      <c r="BZ105" s="218"/>
      <c r="CA105" s="67">
        <f t="shared" si="83"/>
        <v>61.86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4.12</v>
      </c>
      <c r="EL105" s="212"/>
      <c r="EM105" s="219"/>
      <c r="EN105" s="219"/>
      <c r="EO105" s="67">
        <f t="shared" si="94"/>
        <v>4.12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1.55</v>
      </c>
      <c r="GH105" s="172"/>
      <c r="GI105" s="70">
        <f t="shared" si="70"/>
        <v>1.55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5.15</v>
      </c>
      <c r="HB105" s="172"/>
      <c r="HC105" s="70">
        <f t="shared" si="116"/>
        <v>5.15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0.21</v>
      </c>
      <c r="HJ105" s="70"/>
      <c r="HK105" s="70">
        <f t="shared" si="119"/>
        <v>0.21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386">
        <v>2.11</v>
      </c>
      <c r="JF105" s="187"/>
      <c r="JG105" s="187">
        <f t="shared" si="133"/>
        <v>2.11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0.62</v>
      </c>
      <c r="P106" s="224"/>
      <c r="Q106" s="223"/>
      <c r="R106" s="225"/>
      <c r="S106" s="67">
        <f t="shared" si="73"/>
        <v>0.62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51.55</v>
      </c>
      <c r="AH106" s="225"/>
      <c r="AI106" s="67"/>
      <c r="AJ106" s="67"/>
      <c r="AK106" s="67">
        <f t="shared" si="76"/>
        <v>51.55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61.86</v>
      </c>
      <c r="BX106" s="223"/>
      <c r="BY106" s="234"/>
      <c r="BZ106" s="235"/>
      <c r="CA106" s="67">
        <f t="shared" si="83"/>
        <v>61.86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4.12</v>
      </c>
      <c r="EL106" s="214"/>
      <c r="EM106" s="238"/>
      <c r="EN106" s="238"/>
      <c r="EO106" s="67">
        <f t="shared" si="94"/>
        <v>4.12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1.55</v>
      </c>
      <c r="GH106" s="172"/>
      <c r="GI106" s="70">
        <f t="shared" si="70"/>
        <v>1.55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5.15</v>
      </c>
      <c r="HB106" s="172"/>
      <c r="HC106" s="70">
        <f t="shared" si="116"/>
        <v>5.15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0.21</v>
      </c>
      <c r="HJ106" s="70"/>
      <c r="HK106" s="70">
        <f t="shared" si="119"/>
        <v>0.21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386">
        <v>2.11</v>
      </c>
      <c r="JF106" s="187"/>
      <c r="JG106" s="187">
        <f t="shared" si="133"/>
        <v>2.11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7.48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7.48</v>
      </c>
      <c r="N107" s="241">
        <f t="shared" si="138"/>
        <v>0</v>
      </c>
      <c r="O107" s="241">
        <f t="shared" si="138"/>
        <v>1.75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1.75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80.41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80.41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61.86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61.86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4.12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4.12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1.55</v>
      </c>
      <c r="GH107" s="242">
        <f t="shared" si="142"/>
        <v>0</v>
      </c>
      <c r="GI107" s="242">
        <f t="shared" si="142"/>
        <v>1.55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3.37</v>
      </c>
      <c r="GP107" s="242">
        <f t="shared" si="143"/>
        <v>0</v>
      </c>
      <c r="GQ107" s="242">
        <f t="shared" si="143"/>
        <v>3.37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8.25</v>
      </c>
      <c r="HB107" s="242">
        <f t="shared" si="145"/>
        <v>0</v>
      </c>
      <c r="HC107" s="242">
        <f t="shared" ref="HC107:IB107" si="146">MAX(HC11:HC106)</f>
        <v>8.25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0.21</v>
      </c>
      <c r="HJ107" s="242">
        <f t="shared" si="146"/>
        <v>0</v>
      </c>
      <c r="HK107" s="242">
        <f t="shared" si="146"/>
        <v>0.21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3.32</v>
      </c>
      <c r="IH107" s="143">
        <f t="shared" si="147"/>
        <v>0</v>
      </c>
      <c r="II107" s="143">
        <f t="shared" si="147"/>
        <v>3.32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2.2200000000000002</v>
      </c>
      <c r="JF107" s="242">
        <f t="shared" si="147"/>
        <v>0</v>
      </c>
      <c r="JG107" s="242">
        <f t="shared" si="147"/>
        <v>2.2200000000000002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v>0</v>
      </c>
      <c r="JV107" s="242">
        <f t="shared" si="147"/>
        <v>0</v>
      </c>
      <c r="JW107" s="242">
        <f t="shared" si="147"/>
        <v>4.32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0.62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0.62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0.21</v>
      </c>
      <c r="HJ108" s="143">
        <f t="shared" si="156"/>
        <v>0</v>
      </c>
      <c r="HK108" s="143">
        <f t="shared" si="156"/>
        <v>0.21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1.7989583333333334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1.7989583333333334</v>
      </c>
      <c r="N109" s="245">
        <f t="shared" si="158"/>
        <v>0</v>
      </c>
      <c r="O109" s="245">
        <f t="shared" si="158"/>
        <v>0.80854166666666771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0.80854166666666771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37.876562499999984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37.876562499999984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14.820624999999991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14.820624999999991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1.7381250000000013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1.7381250000000013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0.39791666666666653</v>
      </c>
      <c r="GH109" s="245" t="e">
        <f t="shared" si="162"/>
        <v>#DIV/0!</v>
      </c>
      <c r="GI109" s="245">
        <f t="shared" si="162"/>
        <v>0.39791666666666653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6.8125000000000005E-2</v>
      </c>
      <c r="GP109" s="245" t="e">
        <f t="shared" si="163"/>
        <v>#DIV/0!</v>
      </c>
      <c r="GQ109" s="245">
        <f t="shared" si="163"/>
        <v>6.8125000000000005E-2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0.38624999999999998</v>
      </c>
      <c r="GX109" s="245" t="e">
        <f t="shared" si="165"/>
        <v>#DIV/0!</v>
      </c>
      <c r="GY109" s="245">
        <f t="shared" si="165"/>
        <v>0.38624999999999998</v>
      </c>
      <c r="GZ109" s="245">
        <f t="shared" si="165"/>
        <v>0</v>
      </c>
      <c r="HA109" s="245">
        <f t="shared" ref="HA109:IB109" si="166">AVERAGE(HA11:HA106)</f>
        <v>3.8658333333333297</v>
      </c>
      <c r="HB109" s="245" t="e">
        <f t="shared" si="166"/>
        <v>#DIV/0!</v>
      </c>
      <c r="HC109" s="245">
        <f t="shared" si="166"/>
        <v>3.8658333333333297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0.21000000000000049</v>
      </c>
      <c r="HJ109" s="245" t="e">
        <f t="shared" si="166"/>
        <v>#DIV/0!</v>
      </c>
      <c r="HK109" s="245">
        <f t="shared" si="166"/>
        <v>0.21000000000000049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0.74031249999999993</v>
      </c>
      <c r="IH109" s="143" t="e">
        <f t="shared" si="167"/>
        <v>#DIV/0!</v>
      </c>
      <c r="II109" s="143">
        <f t="shared" si="167"/>
        <v>0.74031249999999993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1.5881250000000009</v>
      </c>
      <c r="JF109" s="245" t="e">
        <f t="shared" si="167"/>
        <v>#DIV/0!</v>
      </c>
      <c r="JG109" s="245">
        <f t="shared" si="167"/>
        <v>1.5881250000000009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v>0</v>
      </c>
      <c r="JV109" s="245" t="e">
        <f t="shared" si="167"/>
        <v>#DIV/0!</v>
      </c>
      <c r="JW109" s="245">
        <f t="shared" si="167"/>
        <v>1.1618749999999995</v>
      </c>
      <c r="JX109" s="245">
        <f t="shared" si="167"/>
        <v>0</v>
      </c>
    </row>
    <row r="110" spans="1:284" ht="12.75" customHeight="1">
      <c r="AB110" s="168"/>
      <c r="AC110" s="169"/>
      <c r="JU110" s="144">
        <v>0</v>
      </c>
    </row>
    <row r="111" spans="1:284" ht="12.75" customHeight="1" thickBot="1">
      <c r="JU111" s="144">
        <v>0</v>
      </c>
    </row>
    <row r="112" spans="1:284" ht="21.75" customHeight="1">
      <c r="I112" s="467" t="s">
        <v>136</v>
      </c>
      <c r="J112" s="468"/>
      <c r="K112" s="468"/>
      <c r="L112" s="468"/>
      <c r="M112" s="468"/>
      <c r="N112" s="468"/>
      <c r="O112" s="468"/>
      <c r="P112" s="468"/>
      <c r="Q112" s="468"/>
      <c r="R112" s="468"/>
      <c r="S112" s="468"/>
      <c r="T112" s="469"/>
      <c r="U112" s="112"/>
      <c r="V112" s="112"/>
      <c r="JU112" s="144">
        <v>0</v>
      </c>
    </row>
    <row r="113" spans="9:281" ht="21.75" customHeight="1">
      <c r="I113" s="464" t="s">
        <v>179</v>
      </c>
      <c r="J113" s="464"/>
      <c r="K113" s="560"/>
      <c r="L113" s="560"/>
      <c r="M113" s="466" t="s">
        <v>180</v>
      </c>
      <c r="N113" s="466"/>
      <c r="O113" s="466"/>
      <c r="P113" s="466"/>
      <c r="Q113" s="466"/>
      <c r="R113" s="466"/>
      <c r="S113" s="466"/>
      <c r="T113" s="466"/>
      <c r="U113" s="113"/>
      <c r="V113" s="113"/>
      <c r="JU113" s="144">
        <v>0</v>
      </c>
    </row>
    <row r="114" spans="9:281">
      <c r="JU114" s="144">
        <v>0</v>
      </c>
    </row>
    <row r="115" spans="9:281">
      <c r="JU115" s="144">
        <v>0</v>
      </c>
    </row>
    <row r="116" spans="9:281">
      <c r="JU116" s="144">
        <v>0</v>
      </c>
    </row>
    <row r="117" spans="9:281">
      <c r="JU117" s="144">
        <v>0</v>
      </c>
    </row>
    <row r="118" spans="9:281">
      <c r="JU118" s="144">
        <v>0</v>
      </c>
    </row>
    <row r="119" spans="9:281">
      <c r="JU119" s="144">
        <v>0</v>
      </c>
    </row>
    <row r="120" spans="9:281">
      <c r="JU120" s="144">
        <v>0</v>
      </c>
    </row>
    <row r="121" spans="9:281">
      <c r="JU121" s="144">
        <v>0</v>
      </c>
    </row>
    <row r="122" spans="9:281">
      <c r="JU122" s="144">
        <v>0</v>
      </c>
    </row>
    <row r="123" spans="9:281">
      <c r="JU123" s="144">
        <v>0</v>
      </c>
    </row>
    <row r="124" spans="9:281">
      <c r="JU124" s="144">
        <v>0</v>
      </c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21" zoomScaleNormal="100" workbookViewId="0">
      <selection activeCell="AI102" sqref="AI10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08.10.2026</v>
      </c>
      <c r="J4" s="94"/>
      <c r="K4" s="94"/>
      <c r="L4" s="94"/>
      <c r="M4" s="95"/>
      <c r="N4" s="95"/>
      <c r="O4" s="95"/>
      <c r="P4" s="95"/>
      <c r="Q4" s="95" t="s">
        <v>28</v>
      </c>
      <c r="R4" s="565" t="str">
        <f>'CGP SCHEDULE'!$AG$5</f>
        <v>23:45</v>
      </c>
      <c r="S4" s="565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6" t="str">
        <f>'CGP SCHEDULE'!AG7</f>
        <v>Revision-02</v>
      </c>
      <c r="U6" s="567"/>
      <c r="V6" s="567"/>
      <c r="W6" s="567"/>
      <c r="X6" s="567"/>
      <c r="Y6" s="567"/>
      <c r="Z6" s="567"/>
      <c r="AA6" s="567"/>
      <c r="AB6" s="567"/>
      <c r="AC6" s="567"/>
      <c r="AD6" s="567"/>
      <c r="AE6" s="568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08.10.2026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10" t="s">
        <v>284</v>
      </c>
      <c r="D8" s="438"/>
      <c r="E8" s="438"/>
      <c r="F8" s="438"/>
      <c r="G8" s="438"/>
      <c r="H8" s="438"/>
      <c r="I8" s="410" t="s">
        <v>309</v>
      </c>
      <c r="J8" s="438"/>
      <c r="K8" s="438"/>
      <c r="L8" s="438"/>
      <c r="M8" s="438"/>
      <c r="N8" s="438"/>
      <c r="O8" s="410" t="s">
        <v>334</v>
      </c>
      <c r="P8" s="438"/>
      <c r="Q8" s="438"/>
      <c r="R8" s="438"/>
      <c r="S8" s="438"/>
      <c r="T8" s="438"/>
      <c r="U8" s="410" t="s">
        <v>335</v>
      </c>
      <c r="V8" s="438"/>
      <c r="W8" s="438"/>
      <c r="X8" s="438"/>
      <c r="Y8" s="438"/>
      <c r="Z8" s="438"/>
      <c r="AA8" s="410" t="s">
        <v>356</v>
      </c>
      <c r="AB8" s="438"/>
      <c r="AC8" s="438"/>
      <c r="AD8" s="438"/>
      <c r="AE8" s="438"/>
      <c r="AF8" s="438"/>
      <c r="AG8" s="410" t="s">
        <v>382</v>
      </c>
      <c r="AH8" s="438"/>
      <c r="AI8" s="438"/>
      <c r="AJ8" s="438"/>
      <c r="AK8" s="438"/>
      <c r="AL8" s="438"/>
      <c r="AM8" s="410" t="s">
        <v>383</v>
      </c>
      <c r="AN8" s="438"/>
      <c r="AO8" s="438"/>
      <c r="AP8" s="438"/>
      <c r="AQ8" s="438"/>
      <c r="AR8" s="438"/>
      <c r="AS8" s="410" t="s">
        <v>384</v>
      </c>
      <c r="AT8" s="438"/>
      <c r="AU8" s="438"/>
      <c r="AV8" s="438"/>
      <c r="AW8" s="438"/>
      <c r="AX8" s="438"/>
      <c r="AY8" s="410" t="s">
        <v>385</v>
      </c>
      <c r="AZ8" s="438"/>
      <c r="BA8" s="438"/>
      <c r="BB8" s="438"/>
      <c r="BC8" s="438"/>
      <c r="BD8" s="438"/>
      <c r="BE8" s="410" t="s">
        <v>386</v>
      </c>
      <c r="BF8" s="438"/>
      <c r="BG8" s="438"/>
      <c r="BH8" s="438"/>
      <c r="BI8" s="438"/>
      <c r="BJ8" s="438"/>
      <c r="BK8" s="410" t="s">
        <v>286</v>
      </c>
      <c r="BL8" s="438"/>
      <c r="BM8" s="438"/>
      <c r="BN8" s="438"/>
      <c r="BO8" s="438"/>
      <c r="BP8" s="438"/>
    </row>
    <row r="9" spans="1:68">
      <c r="A9" s="155"/>
      <c r="B9" s="155"/>
      <c r="C9" s="442" t="s">
        <v>162</v>
      </c>
      <c r="D9" s="442"/>
      <c r="E9" s="410" t="s">
        <v>195</v>
      </c>
      <c r="F9" s="410"/>
      <c r="G9" s="442" t="s">
        <v>163</v>
      </c>
      <c r="H9" s="442"/>
      <c r="I9" s="442" t="s">
        <v>162</v>
      </c>
      <c r="J9" s="442"/>
      <c r="K9" s="410" t="s">
        <v>195</v>
      </c>
      <c r="L9" s="410"/>
      <c r="M9" s="442" t="s">
        <v>163</v>
      </c>
      <c r="N9" s="442"/>
      <c r="O9" s="442" t="s">
        <v>162</v>
      </c>
      <c r="P9" s="442"/>
      <c r="Q9" s="410" t="s">
        <v>195</v>
      </c>
      <c r="R9" s="410"/>
      <c r="S9" s="442" t="s">
        <v>163</v>
      </c>
      <c r="T9" s="442"/>
      <c r="U9" s="442" t="s">
        <v>162</v>
      </c>
      <c r="V9" s="442"/>
      <c r="W9" s="410" t="s">
        <v>195</v>
      </c>
      <c r="X9" s="410"/>
      <c r="Y9" s="442" t="s">
        <v>163</v>
      </c>
      <c r="Z9" s="442"/>
      <c r="AA9" s="442" t="s">
        <v>162</v>
      </c>
      <c r="AB9" s="442"/>
      <c r="AC9" s="410" t="s">
        <v>195</v>
      </c>
      <c r="AD9" s="410"/>
      <c r="AE9" s="442" t="s">
        <v>163</v>
      </c>
      <c r="AF9" s="442"/>
      <c r="AG9" s="442" t="s">
        <v>162</v>
      </c>
      <c r="AH9" s="442"/>
      <c r="AI9" s="410" t="s">
        <v>195</v>
      </c>
      <c r="AJ9" s="410"/>
      <c r="AK9" s="442" t="s">
        <v>163</v>
      </c>
      <c r="AL9" s="442"/>
      <c r="AM9" s="442" t="s">
        <v>162</v>
      </c>
      <c r="AN9" s="442"/>
      <c r="AO9" s="410" t="s">
        <v>195</v>
      </c>
      <c r="AP9" s="410"/>
      <c r="AQ9" s="442" t="s">
        <v>163</v>
      </c>
      <c r="AR9" s="442"/>
      <c r="AS9" s="442" t="s">
        <v>162</v>
      </c>
      <c r="AT9" s="442"/>
      <c r="AU9" s="410" t="s">
        <v>195</v>
      </c>
      <c r="AV9" s="410"/>
      <c r="AW9" s="442" t="s">
        <v>163</v>
      </c>
      <c r="AX9" s="442"/>
      <c r="AY9" s="442" t="s">
        <v>162</v>
      </c>
      <c r="AZ9" s="442"/>
      <c r="BA9" s="410" t="s">
        <v>195</v>
      </c>
      <c r="BB9" s="410"/>
      <c r="BC9" s="442" t="s">
        <v>163</v>
      </c>
      <c r="BD9" s="442"/>
      <c r="BE9" s="442" t="s">
        <v>162</v>
      </c>
      <c r="BF9" s="442"/>
      <c r="BG9" s="410" t="s">
        <v>195</v>
      </c>
      <c r="BH9" s="410"/>
      <c r="BI9" s="442" t="s">
        <v>163</v>
      </c>
      <c r="BJ9" s="442"/>
      <c r="BK9" s="442" t="s">
        <v>162</v>
      </c>
      <c r="BL9" s="442"/>
      <c r="BM9" s="410" t="s">
        <v>195</v>
      </c>
      <c r="BN9" s="410"/>
      <c r="BO9" s="442" t="s">
        <v>163</v>
      </c>
      <c r="BP9" s="442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67" t="s">
        <v>136</v>
      </c>
      <c r="J112" s="468"/>
      <c r="K112" s="468"/>
      <c r="L112" s="468"/>
      <c r="M112" s="468"/>
      <c r="N112" s="468"/>
      <c r="O112" s="468"/>
      <c r="P112" s="468"/>
      <c r="Q112" s="468"/>
      <c r="R112" s="468"/>
      <c r="S112" s="468"/>
      <c r="T112" s="469"/>
      <c r="U112" s="112"/>
      <c r="V112" s="112"/>
    </row>
    <row r="113" spans="9:22">
      <c r="I113" s="464" t="s">
        <v>179</v>
      </c>
      <c r="J113" s="464"/>
      <c r="K113" s="560"/>
      <c r="L113" s="560"/>
      <c r="M113" s="466" t="s">
        <v>180</v>
      </c>
      <c r="N113" s="466"/>
      <c r="O113" s="466"/>
      <c r="P113" s="466"/>
      <c r="Q113" s="466"/>
      <c r="R113" s="466"/>
      <c r="S113" s="466"/>
      <c r="T113" s="466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abSelected="1" workbookViewId="0">
      <selection activeCell="D3" sqref="D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9" t="s">
        <v>240</v>
      </c>
      <c r="D1" s="569"/>
      <c r="E1" s="569" t="s">
        <v>241</v>
      </c>
      <c r="F1" s="569"/>
      <c r="G1" s="569" t="s">
        <v>242</v>
      </c>
      <c r="H1" s="569"/>
      <c r="I1" s="569" t="s">
        <v>248</v>
      </c>
      <c r="J1" s="569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6">
        <v>96</v>
      </c>
      <c r="C98" s="347">
        <v>0</v>
      </c>
      <c r="D98" s="348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371</v>
      </c>
      <c r="J98" s="129">
        <f t="shared" si="3"/>
        <v>371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2026-10-09T00:41:00Z</dcterms:modified>
</cp:coreProperties>
</file>